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58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<sst xmlns="http://schemas.openxmlformats.org/spreadsheetml/2006/main" count="250" uniqueCount="165">
  <si>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</si>
  <si>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</si>
  <si>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</si>
  <si>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</si>
  <si>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</si>
  <si>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</si>
  <si>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</si>
  <si>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</si>
  <si>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</si>
  <si>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</si>
  <si>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</si>
  <si>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</si>
  <si>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</si>
  <si>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</si>
  <si>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</si>
  <si>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</si>
  <si>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</si>
  <si>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</si>
  <si>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</si>
  <si>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</si>
  <si>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</si>
  <si>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</si>
  <si>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</si>
  <si>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</si>
  <si>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</si>
  <si>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</si>
  <si>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</si>
  <si>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</si>
  <si>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</si>
  <si>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</si>
  <si>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</si>
  <si>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</si>
  <si>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</si>
  <si>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</si>
  <si>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</si>
  <si>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</si>
  <si>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</si>
  <si>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</si>
  <si>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</si>
  <si>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</si>
  <si>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</si>
  <si>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</si>
  <si>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</si>
  <si>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</si>
  <si>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</si>
  <si>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</si>
  <si>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</si>
  <si>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</si>
  <si>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</si>
  <si>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</si>
  <si>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</si>
  <si>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</si>
  <si>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</si>
  <si>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</si>
  <si>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</si>
  <si>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</si>
  <si>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</si>
  <si>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</si>
  <si>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</si>
  <si>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</si>
  <si>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</si>
  <si>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</si>
  <si>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</si>
  <si>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</si>
  <si>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</si>
  <si>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</si>
  <si>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</si>
  <si>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</si>
  <si>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</si>
  <si>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</si>
  <si>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</si>
  <si>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</si>
  <si>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</si>
  <si>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</si>
  <si>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</si>
  <si>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</si>
  <si>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</si>
  <si>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</si>
  <si>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</si>
  <si>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</si>
  <si>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</si>
  <si>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</si>
  <si>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</si>
  <si>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Председатель ТСЖ                                                               В.И. Карпова</t>
  </si>
  <si>
    <t xml:space="preserve">                  Товарищество собственников жилья "ТСЖ - 28", в лице председателя Карповой В.И., действующего на основании Устава,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</si>
  <si>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Добровольского, 5</t>
  </si>
  <si>
    <t>Претензий по управлению нет (да)</t>
  </si>
  <si>
    <t>ОТЧЕТ
о выполненных работах в 2008 году по договору управления МКД №366 от 28.03.2008 г., заключенного между ООО "ОЖКС № 6" и ТСЖ - 28
по адресу:  ул. Добровольского, 5</t>
  </si>
  <si>
    <t xml:space="preserve">        Товарищество собственников жилья "ТСЖ - 28" в лице председателя Карповой В.И., действующего на основании Устава, с одной стороны и Общество с Ограниченной Ответственностью "Октябрьский Жилкомсервис №6"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</si>
  <si>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</si>
  <si>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</si>
  <si>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</si>
  <si>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</si>
  <si>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</si>
  <si>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</si>
  <si>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</si>
  <si>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</si>
  <si>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</si>
  <si>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</si>
  <si>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</si>
  <si>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</si>
  <si>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</si>
  <si>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</si>
  <si>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</si>
  <si>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</si>
  <si>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</si>
  <si>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</si>
  <si>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</si>
  <si>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</si>
  <si>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</si>
  <si>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</si>
  <si>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</si>
  <si>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</si>
  <si>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</si>
  <si>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</si>
  <si>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</si>
  <si>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</si>
  <si>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</si>
  <si>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</si>
  <si>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</si>
  <si>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</si>
  <si>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</si>
  <si>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</si>
  <si>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</si>
  <si>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</si>
  <si>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</si>
  <si>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</si>
  <si>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</si>
  <si>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6                                              Л.И. Никашина                               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</si>
  <si>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</si>
  <si>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</si>
  <si>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</si>
  <si>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</si>
  <si>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</si>
  <si>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</si>
  <si>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</si>
  <si>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</si>
  <si>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</si>
  <si>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</si>
  <si>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</si>
  <si>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</si>
  <si>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ОТЧЕТ
за  2009 г. о выполненнии условий  договора управления МКД
№ 366/6 от 28.03.2008 г., заключенного между ООО "ОЖКС №6" и ТСЖ - 28
по адресу:  ул. Добровольского, 5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</si>
  <si>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</si>
  <si>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</si>
  <si>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</si>
  <si>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</si>
  <si>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1.1.</t>
  </si>
  <si>
    <t>1.2.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</si>
  <si>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</si>
  <si>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</si>
  <si>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</si>
  <si>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</si>
  <si>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</si>
  <si>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</si>
  <si>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</si>
  <si>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</si>
  <si>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</si>
  <si>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</si>
  <si>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 Текущий ремонт общего имущества  </t>
  </si>
  <si>
    <t>по плану работ</t>
  </si>
  <si>
    <t>1.3.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</si>
  <si>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</si>
  <si>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</si>
  <si>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</si>
  <si>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42/6 от 22.12.12 г., 
заключенного между ООО "ОЖКС № 6"   
и собственниками многоквартирного дома
по адресу:  ул. Добровольского,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</si>
</sst>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8" fillId="0" borderId="15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E25" sqref="E25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375" style="0" customWidth="1"/>
    <col min="5" max="5" width="14.125" style="0" customWidth="1"/>
  </cols>
  <sheetData>
    <row r="1" spans="1:4" ht="104.25" customHeight="1">
      <c r="A1" s="117" t="s">
        <v>87</v>
      </c>
      <c r="B1" s="118"/>
      <c r="C1" s="118"/>
      <c r="D1" s="118"/>
    </row>
    <row r="2" spans="1:5" ht="87.75" customHeight="1">
      <c r="A2" s="119" t="s">
        <v>88</v>
      </c>
      <c r="B2" s="120"/>
      <c r="C2" s="120"/>
      <c r="D2" s="120"/>
      <c r="E2" t="s">
        <v>80</v>
      </c>
    </row>
    <row r="3" spans="1:5" ht="33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2716.2</v>
      </c>
      <c r="E5" s="58">
        <v>2716.2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5.75">
      <c r="A7" s="55" t="s">
        <v>102</v>
      </c>
      <c r="B7" s="56" t="s">
        <v>103</v>
      </c>
      <c r="C7" s="57" t="s">
        <v>104</v>
      </c>
      <c r="D7" s="58"/>
      <c r="E7" s="58"/>
    </row>
    <row r="8" spans="1:5" ht="16.5" customHeight="1">
      <c r="A8" s="55" t="s">
        <v>102</v>
      </c>
      <c r="B8" s="56" t="s">
        <v>105</v>
      </c>
      <c r="C8" s="49"/>
      <c r="D8" s="58"/>
      <c r="E8" s="58"/>
    </row>
    <row r="9" spans="1:5" ht="15.75">
      <c r="A9" s="60" t="s">
        <v>106</v>
      </c>
      <c r="B9" s="56" t="s">
        <v>107</v>
      </c>
      <c r="C9" s="49"/>
      <c r="D9" s="58"/>
      <c r="E9" s="58"/>
    </row>
    <row r="10" spans="1:5" ht="17.25" customHeight="1">
      <c r="A10" s="61"/>
      <c r="B10" s="34" t="s">
        <v>108</v>
      </c>
      <c r="C10" s="49" t="s">
        <v>109</v>
      </c>
      <c r="D10" s="58">
        <v>178909.47</v>
      </c>
      <c r="E10" s="58">
        <v>178909.47</v>
      </c>
    </row>
    <row r="11" spans="1:5" ht="16.5" customHeight="1">
      <c r="A11" s="61"/>
      <c r="B11" s="34" t="s">
        <v>110</v>
      </c>
      <c r="C11" s="49" t="s">
        <v>109</v>
      </c>
      <c r="D11" s="58">
        <v>173815.63</v>
      </c>
      <c r="E11" s="58">
        <v>173815.63</v>
      </c>
    </row>
    <row r="12" spans="1:5" ht="15.75">
      <c r="A12" s="61"/>
      <c r="B12" s="56" t="s">
        <v>111</v>
      </c>
      <c r="C12" s="57" t="s">
        <v>109</v>
      </c>
      <c r="D12" s="62">
        <f>D10-D11</f>
        <v>5093.8399999999965</v>
      </c>
      <c r="E12" s="62">
        <f>E10-E11</f>
        <v>5093.8399999999965</v>
      </c>
    </row>
    <row r="13" spans="1:5" ht="18" customHeight="1">
      <c r="A13" s="60" t="s">
        <v>112</v>
      </c>
      <c r="B13" s="56" t="s">
        <v>113</v>
      </c>
      <c r="C13" s="49"/>
      <c r="D13" s="58"/>
      <c r="E13" s="58"/>
    </row>
    <row r="14" spans="1:5" ht="15.75">
      <c r="A14" s="61"/>
      <c r="B14" s="34" t="s">
        <v>108</v>
      </c>
      <c r="C14" s="49" t="s">
        <v>109</v>
      </c>
      <c r="D14" s="58">
        <v>14618.2</v>
      </c>
      <c r="E14" s="58"/>
    </row>
    <row r="15" spans="1:5" ht="15.75" customHeight="1">
      <c r="A15" s="61"/>
      <c r="B15" s="34" t="s">
        <v>110</v>
      </c>
      <c r="C15" s="49" t="s">
        <v>109</v>
      </c>
      <c r="D15" s="58">
        <v>14492.67</v>
      </c>
      <c r="E15" s="58"/>
    </row>
    <row r="16" spans="1:5" ht="15.75" customHeight="1">
      <c r="A16" s="61"/>
      <c r="B16" s="56" t="s">
        <v>111</v>
      </c>
      <c r="C16" s="57" t="s">
        <v>109</v>
      </c>
      <c r="D16" s="62">
        <f>D14-D15</f>
        <v>125.53000000000065</v>
      </c>
      <c r="E16" s="62">
        <f>E14-E15</f>
        <v>0</v>
      </c>
    </row>
    <row r="17" spans="1:5" ht="15" customHeight="1">
      <c r="A17" s="61"/>
      <c r="B17" s="56" t="s">
        <v>114</v>
      </c>
      <c r="C17" s="49" t="s">
        <v>109</v>
      </c>
      <c r="D17" s="62">
        <f>D10+D14</f>
        <v>193527.67</v>
      </c>
      <c r="E17" s="62">
        <f>E10+E14</f>
        <v>178909.47</v>
      </c>
    </row>
    <row r="18" spans="1:5" ht="15.75">
      <c r="A18" s="61"/>
      <c r="B18" s="56" t="s">
        <v>115</v>
      </c>
      <c r="C18" s="49" t="s">
        <v>109</v>
      </c>
      <c r="D18" s="62">
        <f>D12+D16</f>
        <v>5219.369999999997</v>
      </c>
      <c r="E18" s="62">
        <f>E12+E16</f>
        <v>5093.8399999999965</v>
      </c>
    </row>
    <row r="19" spans="1:5" ht="15.75" customHeight="1">
      <c r="A19" s="55" t="s">
        <v>116</v>
      </c>
      <c r="B19" s="63" t="s">
        <v>117</v>
      </c>
      <c r="C19" s="49"/>
      <c r="D19" s="58"/>
      <c r="E19" s="58"/>
    </row>
    <row r="20" spans="1:5" ht="94.5">
      <c r="A20" s="64" t="s">
        <v>118</v>
      </c>
      <c r="B20" s="65" t="s">
        <v>119</v>
      </c>
      <c r="C20" s="57" t="s">
        <v>109</v>
      </c>
      <c r="D20" s="62">
        <f>D10*0.11</f>
        <v>19680.0417</v>
      </c>
      <c r="E20" s="62">
        <f>E10*0.11</f>
        <v>19680.0417</v>
      </c>
    </row>
    <row r="21" spans="1:5" ht="94.5" customHeight="1">
      <c r="A21" s="64" t="s">
        <v>120</v>
      </c>
      <c r="B21" s="65" t="s">
        <v>121</v>
      </c>
      <c r="C21" s="57" t="s">
        <v>109</v>
      </c>
      <c r="D21" s="62">
        <f>D10*0.7</f>
        <v>125236.62899999999</v>
      </c>
      <c r="E21" s="62">
        <f>E10*0.7</f>
        <v>125236.62899999999</v>
      </c>
    </row>
    <row r="22" spans="1:5" ht="21" customHeight="1">
      <c r="A22" s="64" t="s">
        <v>122</v>
      </c>
      <c r="B22" s="56" t="s">
        <v>123</v>
      </c>
      <c r="C22" s="57" t="s">
        <v>109</v>
      </c>
      <c r="D22" s="66">
        <v>16170</v>
      </c>
      <c r="E22" s="66">
        <v>16170</v>
      </c>
    </row>
    <row r="23" spans="1:5" ht="17.25" customHeight="1">
      <c r="A23" s="61"/>
      <c r="B23" s="56" t="s">
        <v>124</v>
      </c>
      <c r="C23" s="57" t="s">
        <v>109</v>
      </c>
      <c r="D23" s="62">
        <f>D20+D21+D22</f>
        <v>161086.6707</v>
      </c>
      <c r="E23" s="62">
        <f>E20+E21+E22</f>
        <v>161086.6707</v>
      </c>
    </row>
    <row r="24" spans="1:6" ht="17.25" customHeight="1">
      <c r="A24" s="60" t="s">
        <v>62</v>
      </c>
      <c r="B24" s="56" t="s">
        <v>125</v>
      </c>
      <c r="C24" s="49" t="s">
        <v>109</v>
      </c>
      <c r="D24" s="58">
        <f>D17-D23</f>
        <v>32440.999300000025</v>
      </c>
      <c r="E24" s="58">
        <f>E17-E23</f>
        <v>17822.799300000013</v>
      </c>
      <c r="F24" s="79"/>
    </row>
    <row r="25" spans="1:5" ht="31.5">
      <c r="A25" s="64" t="s">
        <v>126</v>
      </c>
      <c r="B25" s="65" t="s">
        <v>127</v>
      </c>
      <c r="C25" s="49" t="s">
        <v>109</v>
      </c>
      <c r="D25" s="58">
        <f>D24-D18</f>
        <v>27221.62930000003</v>
      </c>
      <c r="E25" s="58">
        <f>E24-E18</f>
        <v>12728.959300000017</v>
      </c>
    </row>
    <row r="26" spans="1:4" ht="15.75">
      <c r="A26" s="67"/>
      <c r="B26" s="68"/>
      <c r="C26" s="69"/>
      <c r="D26" s="69"/>
    </row>
    <row r="27" spans="2:4" ht="15.75">
      <c r="B27" s="70" t="s">
        <v>128</v>
      </c>
      <c r="C27" s="70"/>
      <c r="D27" s="70"/>
    </row>
    <row r="28" spans="2:4" ht="15.75">
      <c r="B28" s="70"/>
      <c r="C28" s="70"/>
      <c r="D28" s="70"/>
    </row>
    <row r="29" spans="2:4" ht="15.75">
      <c r="B29" s="71" t="s">
        <v>79</v>
      </c>
      <c r="C29" s="71"/>
      <c r="D29" s="71"/>
    </row>
    <row r="30" spans="2:4" ht="15.75">
      <c r="B30" s="121" t="s">
        <v>83</v>
      </c>
      <c r="C30" s="121"/>
      <c r="D30" s="71"/>
    </row>
    <row r="31" spans="2:4" ht="17.25" customHeight="1">
      <c r="B31" s="122" t="s">
        <v>129</v>
      </c>
      <c r="C31" s="122"/>
      <c r="D31" s="122"/>
    </row>
  </sheetData>
  <sheetProtection/>
  <mergeCells count="4">
    <mergeCell ref="A1:D1"/>
    <mergeCell ref="A2:D2"/>
    <mergeCell ref="B30:C30"/>
    <mergeCell ref="B31:D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5">
      <selection activeCell="H36" sqref="H3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17" t="s">
        <v>141</v>
      </c>
      <c r="B1" s="117"/>
      <c r="C1" s="117"/>
      <c r="D1" s="117"/>
      <c r="E1" s="117"/>
      <c r="F1" s="117"/>
      <c r="G1" s="117"/>
      <c r="H1" s="117"/>
    </row>
    <row r="2" spans="1:8" ht="61.5" customHeight="1">
      <c r="A2" s="137" t="s">
        <v>84</v>
      </c>
      <c r="B2" s="137"/>
      <c r="C2" s="137"/>
      <c r="D2" s="137"/>
      <c r="E2" s="137"/>
      <c r="F2" s="137"/>
      <c r="G2" s="137"/>
      <c r="H2" s="137"/>
    </row>
    <row r="3" spans="1:6" ht="18.75">
      <c r="A3" s="1" t="s">
        <v>82</v>
      </c>
      <c r="B3" s="1" t="s">
        <v>85</v>
      </c>
      <c r="C3" s="2"/>
      <c r="D3" s="2" t="s">
        <v>0</v>
      </c>
      <c r="E3" s="26">
        <v>2716.2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38"/>
      <c r="C7" s="138"/>
      <c r="D7" s="138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39" t="s">
        <v>65</v>
      </c>
      <c r="C8" s="140"/>
      <c r="D8" s="140"/>
      <c r="E8" s="140"/>
      <c r="F8" s="141"/>
      <c r="G8" s="15"/>
      <c r="H8" s="16"/>
    </row>
    <row r="9" spans="1:8" ht="15.75">
      <c r="A9" s="22"/>
      <c r="B9" s="126" t="s">
        <v>66</v>
      </c>
      <c r="C9" s="126"/>
      <c r="D9" s="126"/>
      <c r="E9" s="126"/>
      <c r="F9" s="126"/>
      <c r="G9" s="15"/>
      <c r="H9" s="30">
        <v>19599.12</v>
      </c>
    </row>
    <row r="10" spans="1:8" ht="15.75">
      <c r="A10" s="22">
        <v>1</v>
      </c>
      <c r="B10" s="123" t="s">
        <v>63</v>
      </c>
      <c r="C10" s="123"/>
      <c r="D10" s="123"/>
      <c r="E10" s="123"/>
      <c r="F10" s="123"/>
      <c r="G10" s="15"/>
      <c r="H10" s="34">
        <v>285123.83</v>
      </c>
    </row>
    <row r="11" spans="1:8" ht="15.75">
      <c r="A11" s="22"/>
      <c r="B11" s="123" t="s">
        <v>67</v>
      </c>
      <c r="C11" s="123"/>
      <c r="D11" s="123"/>
      <c r="E11" s="123"/>
      <c r="F11" s="123"/>
      <c r="G11" s="15"/>
      <c r="H11" s="40">
        <f>H10*0.9</f>
        <v>256611.44700000001</v>
      </c>
    </row>
    <row r="12" spans="1:8" ht="15.75" customHeight="1">
      <c r="A12" s="22"/>
      <c r="B12" s="123" t="s">
        <v>68</v>
      </c>
      <c r="C12" s="123"/>
      <c r="D12" s="123"/>
      <c r="E12" s="123"/>
      <c r="F12" s="123"/>
      <c r="G12" s="15"/>
      <c r="H12" s="40">
        <f>H10-H11</f>
        <v>28512.383</v>
      </c>
    </row>
    <row r="13" spans="1:8" ht="15.75" customHeight="1">
      <c r="A13" s="22">
        <v>2</v>
      </c>
      <c r="B13" s="123" t="s">
        <v>64</v>
      </c>
      <c r="C13" s="123"/>
      <c r="D13" s="123"/>
      <c r="E13" s="123"/>
      <c r="F13" s="123"/>
      <c r="G13" s="15"/>
      <c r="H13" s="34">
        <v>277629.61</v>
      </c>
    </row>
    <row r="14" spans="1:8" ht="15.75" customHeight="1">
      <c r="A14" s="22">
        <v>3</v>
      </c>
      <c r="B14" s="123" t="s">
        <v>69</v>
      </c>
      <c r="C14" s="123"/>
      <c r="D14" s="123"/>
      <c r="E14" s="123"/>
      <c r="F14" s="123"/>
      <c r="G14" s="15"/>
      <c r="H14" s="40">
        <f>H10-H13</f>
        <v>7494.22000000003</v>
      </c>
    </row>
    <row r="15" spans="1:8" ht="15.75" customHeight="1">
      <c r="A15" s="22">
        <v>4</v>
      </c>
      <c r="B15" s="126" t="s">
        <v>70</v>
      </c>
      <c r="C15" s="126"/>
      <c r="D15" s="126"/>
      <c r="E15" s="126"/>
      <c r="F15" s="126"/>
      <c r="G15" s="15"/>
      <c r="H15" s="41">
        <f>H9+H10-H13</f>
        <v>27093.340000000026</v>
      </c>
    </row>
    <row r="16" spans="1:8" ht="18.75">
      <c r="A16" s="22">
        <v>5</v>
      </c>
      <c r="B16" s="127" t="s">
        <v>74</v>
      </c>
      <c r="C16" s="127"/>
      <c r="D16" s="127"/>
      <c r="E16" s="127"/>
      <c r="F16" s="127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28" t="s">
        <v>18</v>
      </c>
      <c r="C18" s="128"/>
      <c r="D18" s="128"/>
      <c r="E18" s="6" t="s">
        <v>32</v>
      </c>
      <c r="F18" s="6" t="s">
        <v>24</v>
      </c>
      <c r="G18" s="12">
        <v>0.9</v>
      </c>
      <c r="H18" s="44">
        <f>ROUND(G18*$E$3*12,2)</f>
        <v>29334.96</v>
      </c>
    </row>
    <row r="19" spans="1:8" ht="15.75">
      <c r="A19" s="29" t="s">
        <v>42</v>
      </c>
      <c r="B19" s="128" t="s">
        <v>17</v>
      </c>
      <c r="C19" s="128"/>
      <c r="D19" s="128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8474.54</v>
      </c>
    </row>
    <row r="20" spans="1:8" ht="15.75">
      <c r="A20" s="28" t="s">
        <v>43</v>
      </c>
      <c r="B20" s="124" t="s">
        <v>23</v>
      </c>
      <c r="C20" s="124"/>
      <c r="D20" s="124"/>
      <c r="E20" s="7" t="s">
        <v>8</v>
      </c>
      <c r="F20" s="7" t="s">
        <v>20</v>
      </c>
      <c r="G20" s="12">
        <v>0.32</v>
      </c>
      <c r="H20" s="44">
        <f t="shared" si="0"/>
        <v>10430.21</v>
      </c>
    </row>
    <row r="21" spans="1:8" ht="33" customHeight="1">
      <c r="A21" s="29" t="s">
        <v>44</v>
      </c>
      <c r="B21" s="131" t="s">
        <v>31</v>
      </c>
      <c r="C21" s="131"/>
      <c r="D21" s="131"/>
      <c r="E21" s="8" t="s">
        <v>9</v>
      </c>
      <c r="F21" s="8" t="s">
        <v>10</v>
      </c>
      <c r="G21" s="12">
        <v>0.46</v>
      </c>
      <c r="H21" s="44">
        <f t="shared" si="0"/>
        <v>14993.42</v>
      </c>
    </row>
    <row r="22" spans="1:8" ht="63">
      <c r="A22" s="28" t="s">
        <v>47</v>
      </c>
      <c r="B22" s="124" t="s">
        <v>27</v>
      </c>
      <c r="C22" s="124"/>
      <c r="D22" s="124"/>
      <c r="E22" s="7" t="s">
        <v>34</v>
      </c>
      <c r="F22" s="7" t="s">
        <v>25</v>
      </c>
      <c r="G22" s="12">
        <v>0.11</v>
      </c>
      <c r="H22" s="44">
        <f t="shared" si="0"/>
        <v>3585.38</v>
      </c>
    </row>
    <row r="23" spans="1:8" ht="31.5">
      <c r="A23" s="29" t="s">
        <v>45</v>
      </c>
      <c r="B23" s="124" t="s">
        <v>11</v>
      </c>
      <c r="C23" s="124"/>
      <c r="D23" s="124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24" t="s">
        <v>26</v>
      </c>
      <c r="C24" s="125"/>
      <c r="D24" s="125"/>
      <c r="E24" s="9" t="s">
        <v>13</v>
      </c>
      <c r="F24" s="9" t="s">
        <v>14</v>
      </c>
      <c r="G24" s="12">
        <v>0.04</v>
      </c>
      <c r="H24" s="44">
        <f t="shared" si="0"/>
        <v>1303.78</v>
      </c>
    </row>
    <row r="25" spans="1:8" ht="36.75" customHeight="1">
      <c r="A25" s="29" t="s">
        <v>48</v>
      </c>
      <c r="B25" s="132" t="s">
        <v>77</v>
      </c>
      <c r="C25" s="133"/>
      <c r="D25" s="134"/>
      <c r="E25" s="9" t="s">
        <v>13</v>
      </c>
      <c r="F25" s="38" t="s">
        <v>81</v>
      </c>
      <c r="G25" s="12">
        <v>0.22</v>
      </c>
      <c r="H25" s="44">
        <f t="shared" si="0"/>
        <v>7170.77</v>
      </c>
    </row>
    <row r="26" spans="1:8" ht="31.5">
      <c r="A26" s="28" t="s">
        <v>49</v>
      </c>
      <c r="B26" s="124" t="s">
        <v>35</v>
      </c>
      <c r="C26" s="124"/>
      <c r="D26" s="124"/>
      <c r="E26" s="6" t="s">
        <v>36</v>
      </c>
      <c r="F26" s="39" t="s">
        <v>81</v>
      </c>
      <c r="G26" s="12">
        <v>2.5</v>
      </c>
      <c r="H26" s="44">
        <f t="shared" si="0"/>
        <v>81486</v>
      </c>
    </row>
    <row r="27" spans="1:8" ht="31.5">
      <c r="A27" s="29" t="s">
        <v>50</v>
      </c>
      <c r="B27" s="128" t="s">
        <v>15</v>
      </c>
      <c r="C27" s="128"/>
      <c r="D27" s="128"/>
      <c r="E27" s="6" t="s">
        <v>36</v>
      </c>
      <c r="F27" s="39" t="s">
        <v>81</v>
      </c>
      <c r="G27" s="12">
        <v>0.38</v>
      </c>
      <c r="H27" s="44">
        <f t="shared" si="0"/>
        <v>12385.87</v>
      </c>
    </row>
    <row r="28" spans="1:8" ht="31.5">
      <c r="A28" s="28" t="s">
        <v>51</v>
      </c>
      <c r="B28" s="135" t="s">
        <v>37</v>
      </c>
      <c r="C28" s="136"/>
      <c r="D28" s="136"/>
      <c r="E28" s="6" t="s">
        <v>36</v>
      </c>
      <c r="F28" s="39" t="s">
        <v>81</v>
      </c>
      <c r="G28" s="36">
        <f>1.82-G29-G30</f>
        <v>1.82</v>
      </c>
      <c r="H28" s="44">
        <f t="shared" si="0"/>
        <v>59321.81</v>
      </c>
    </row>
    <row r="29" spans="1:8" ht="31.5">
      <c r="A29" s="29" t="s">
        <v>52</v>
      </c>
      <c r="B29" s="124" t="s">
        <v>28</v>
      </c>
      <c r="C29" s="124"/>
      <c r="D29" s="124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124" t="s">
        <v>29</v>
      </c>
      <c r="C30" s="124"/>
      <c r="D30" s="124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25" t="s">
        <v>21</v>
      </c>
      <c r="C31" s="125"/>
      <c r="D31" s="125"/>
      <c r="E31" s="6" t="s">
        <v>36</v>
      </c>
      <c r="F31" s="39" t="s">
        <v>81</v>
      </c>
      <c r="G31" s="9">
        <v>0.88</v>
      </c>
      <c r="H31" s="44">
        <f t="shared" si="0"/>
        <v>28683.07</v>
      </c>
    </row>
    <row r="32" spans="1:8" ht="15.75">
      <c r="A32" s="22" t="s">
        <v>55</v>
      </c>
      <c r="B32" s="129" t="s">
        <v>30</v>
      </c>
      <c r="C32" s="129"/>
      <c r="D32" s="129"/>
      <c r="E32" s="14"/>
      <c r="F32" s="39"/>
      <c r="G32" s="20">
        <f>SUM(G18:G31)</f>
        <v>7.890000000000001</v>
      </c>
      <c r="H32" s="45">
        <f>SUM(H18:H31)</f>
        <v>257169.81</v>
      </c>
    </row>
    <row r="33" spans="1:8" ht="15.75">
      <c r="A33" s="22" t="s">
        <v>56</v>
      </c>
      <c r="B33" s="126" t="s">
        <v>38</v>
      </c>
      <c r="C33" s="125"/>
      <c r="D33" s="125"/>
      <c r="E33" s="14"/>
      <c r="F33" s="39" t="s">
        <v>81</v>
      </c>
      <c r="G33" s="23">
        <f>H33/E3/12</f>
        <v>9.81395577154358</v>
      </c>
      <c r="H33" s="24">
        <v>319880</v>
      </c>
    </row>
    <row r="34" spans="1:8" ht="18.75">
      <c r="A34" s="25" t="s">
        <v>57</v>
      </c>
      <c r="B34" s="130" t="s">
        <v>76</v>
      </c>
      <c r="C34" s="130"/>
      <c r="D34" s="130"/>
      <c r="E34" s="130"/>
      <c r="F34" s="130"/>
      <c r="G34" s="20">
        <f>SUM(G32:G33)</f>
        <v>17.70395577154358</v>
      </c>
      <c r="H34" s="46">
        <f>SUM(H32:H33)</f>
        <v>577049.81</v>
      </c>
    </row>
    <row r="35" spans="1:8" ht="18.75">
      <c r="A35" s="22" t="s">
        <v>62</v>
      </c>
      <c r="B35" s="145" t="s">
        <v>39</v>
      </c>
      <c r="C35" s="146"/>
      <c r="D35" s="146"/>
      <c r="E35" s="146"/>
      <c r="F35" s="146"/>
      <c r="G35" s="147"/>
      <c r="H35" s="31"/>
    </row>
    <row r="36" spans="1:8" ht="15.75" customHeight="1">
      <c r="A36" s="22" t="s">
        <v>58</v>
      </c>
      <c r="B36" s="142" t="s">
        <v>71</v>
      </c>
      <c r="C36" s="143"/>
      <c r="D36" s="143"/>
      <c r="E36" s="143"/>
      <c r="F36" s="143"/>
      <c r="G36" s="144"/>
      <c r="H36" s="32">
        <v>12728.96</v>
      </c>
    </row>
    <row r="37" spans="1:8" ht="15.75" customHeight="1">
      <c r="A37" s="22" t="s">
        <v>59</v>
      </c>
      <c r="B37" s="142" t="s">
        <v>72</v>
      </c>
      <c r="C37" s="143"/>
      <c r="D37" s="143"/>
      <c r="E37" s="143"/>
      <c r="F37" s="143"/>
      <c r="G37" s="144"/>
      <c r="H37" s="47">
        <f>H13-H34</f>
        <v>-299420.20000000007</v>
      </c>
    </row>
    <row r="38" spans="1:8" ht="15.75" customHeight="1">
      <c r="A38" s="22" t="s">
        <v>60</v>
      </c>
      <c r="B38" s="142" t="s">
        <v>73</v>
      </c>
      <c r="C38" s="143"/>
      <c r="D38" s="143"/>
      <c r="E38" s="143"/>
      <c r="F38" s="143"/>
      <c r="G38" s="144"/>
      <c r="H38" s="47">
        <f>H36+H37</f>
        <v>-286691.24000000005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83</v>
      </c>
      <c r="C45" s="48"/>
      <c r="D45" s="48"/>
      <c r="E45" s="48"/>
      <c r="F45" s="48"/>
    </row>
    <row r="46" spans="2:4" ht="15.75" customHeight="1">
      <c r="B46" s="122" t="s">
        <v>86</v>
      </c>
      <c r="C46" s="122"/>
      <c r="D46" s="122"/>
    </row>
  </sheetData>
  <sheetProtection/>
  <mergeCells count="34">
    <mergeCell ref="B36:G36"/>
    <mergeCell ref="B37:G37"/>
    <mergeCell ref="B38:G38"/>
    <mergeCell ref="B35:G35"/>
    <mergeCell ref="A1:H1"/>
    <mergeCell ref="A2:H2"/>
    <mergeCell ref="B46:D46"/>
    <mergeCell ref="B7:D7"/>
    <mergeCell ref="B12:F12"/>
    <mergeCell ref="B8:F8"/>
    <mergeCell ref="B9:F9"/>
    <mergeCell ref="B13:F13"/>
    <mergeCell ref="B14:F14"/>
    <mergeCell ref="B15:F15"/>
    <mergeCell ref="B34:F34"/>
    <mergeCell ref="B20:D20"/>
    <mergeCell ref="B27:D27"/>
    <mergeCell ref="B21:D21"/>
    <mergeCell ref="B25:D25"/>
    <mergeCell ref="B26:D26"/>
    <mergeCell ref="B28:D28"/>
    <mergeCell ref="B30:D30"/>
    <mergeCell ref="B29:D29"/>
    <mergeCell ref="B22:D22"/>
    <mergeCell ref="B10:F10"/>
    <mergeCell ref="B11:F11"/>
    <mergeCell ref="B24:D24"/>
    <mergeCell ref="B33:D33"/>
    <mergeCell ref="B16:F16"/>
    <mergeCell ref="B18:D18"/>
    <mergeCell ref="B19:D19"/>
    <mergeCell ref="B23:D23"/>
    <mergeCell ref="B31:D31"/>
    <mergeCell ref="B32:D32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4" sqref="H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17" t="s">
        <v>164</v>
      </c>
      <c r="B1" s="117"/>
      <c r="C1" s="117"/>
      <c r="D1" s="117"/>
      <c r="E1" s="117"/>
      <c r="F1" s="117"/>
      <c r="G1" s="117"/>
      <c r="H1" s="117"/>
      <c r="I1" s="117"/>
    </row>
    <row r="2" spans="1:9" ht="20.25">
      <c r="A2" s="88"/>
      <c r="B2" s="88"/>
      <c r="C2" s="88"/>
      <c r="D2" s="88"/>
      <c r="E2" s="88"/>
      <c r="F2" s="88"/>
      <c r="G2" s="88"/>
      <c r="H2" s="88"/>
      <c r="I2" s="88"/>
    </row>
    <row r="3" spans="1:9" ht="20.25">
      <c r="A3" s="88"/>
      <c r="B3" s="88"/>
      <c r="C3" s="88"/>
      <c r="D3" s="88"/>
      <c r="E3" s="88"/>
      <c r="F3" s="88"/>
      <c r="G3" s="88"/>
      <c r="H3" s="88"/>
      <c r="I3" s="88"/>
    </row>
    <row r="4" spans="1:6" ht="47.25">
      <c r="A4" s="1" t="s">
        <v>82</v>
      </c>
      <c r="B4" s="1" t="s">
        <v>85</v>
      </c>
      <c r="C4" s="2"/>
      <c r="D4" s="92" t="s">
        <v>148</v>
      </c>
      <c r="E4" s="26">
        <v>2718.4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72" t="s">
        <v>61</v>
      </c>
      <c r="B8" s="149" t="s">
        <v>134</v>
      </c>
      <c r="C8" s="150"/>
      <c r="D8" s="151"/>
      <c r="E8" s="73" t="s">
        <v>6</v>
      </c>
      <c r="F8" s="73" t="s">
        <v>7</v>
      </c>
      <c r="G8" s="80" t="s">
        <v>149</v>
      </c>
      <c r="H8" s="80" t="s">
        <v>150</v>
      </c>
      <c r="I8" s="81" t="s">
        <v>151</v>
      </c>
    </row>
    <row r="9" spans="1:9" ht="38.25">
      <c r="A9" s="93">
        <v>1</v>
      </c>
      <c r="B9" s="152">
        <v>2</v>
      </c>
      <c r="C9" s="153"/>
      <c r="D9" s="154"/>
      <c r="E9" s="94">
        <v>3</v>
      </c>
      <c r="F9" s="94">
        <v>3</v>
      </c>
      <c r="G9" s="94">
        <v>4</v>
      </c>
      <c r="H9" s="94">
        <v>5</v>
      </c>
      <c r="I9" s="91" t="s">
        <v>152</v>
      </c>
    </row>
    <row r="10" spans="1:9" ht="15.75" customHeight="1">
      <c r="A10" s="74">
        <v>1</v>
      </c>
      <c r="B10" s="155" t="s">
        <v>130</v>
      </c>
      <c r="C10" s="155"/>
      <c r="D10" s="155"/>
      <c r="E10" s="155"/>
      <c r="F10" s="155"/>
      <c r="G10" s="75"/>
      <c r="H10" s="95"/>
      <c r="I10" s="82"/>
    </row>
    <row r="11" spans="1:9" ht="15.75" customHeight="1">
      <c r="A11" s="74"/>
      <c r="B11" s="126" t="s">
        <v>142</v>
      </c>
      <c r="C11" s="126"/>
      <c r="D11" s="126"/>
      <c r="E11" s="126"/>
      <c r="F11" s="126"/>
      <c r="G11" s="23">
        <f>G32</f>
        <v>10.91</v>
      </c>
      <c r="H11" s="23">
        <f>H32</f>
        <v>11.619999999999997</v>
      </c>
      <c r="I11" s="76">
        <f>ROUND($E$4*G11*6,0)+ROUND($E$4*H11*6,0)</f>
        <v>367473</v>
      </c>
    </row>
    <row r="12" spans="1:9" ht="15.75" customHeight="1">
      <c r="A12" s="74"/>
      <c r="B12" s="148" t="s">
        <v>131</v>
      </c>
      <c r="C12" s="148"/>
      <c r="D12" s="148"/>
      <c r="E12" s="148"/>
      <c r="F12" s="148"/>
      <c r="G12" s="23">
        <f>G33</f>
        <v>0.8</v>
      </c>
      <c r="H12" s="23">
        <f>H33</f>
        <v>0.85</v>
      </c>
      <c r="I12" s="76">
        <f>ROUND($E$4*G12*6,0)+ROUND($E$4*H12*6,0)</f>
        <v>26912</v>
      </c>
    </row>
    <row r="13" spans="1:9" ht="15.75" customHeight="1">
      <c r="A13" s="74">
        <v>2</v>
      </c>
      <c r="B13" s="158" t="s">
        <v>74</v>
      </c>
      <c r="C13" s="159"/>
      <c r="D13" s="159"/>
      <c r="E13" s="159"/>
      <c r="F13" s="160"/>
      <c r="G13" s="96"/>
      <c r="H13" s="97"/>
      <c r="I13" s="76"/>
    </row>
    <row r="14" spans="1:9" ht="18.75" customHeight="1">
      <c r="A14" s="74" t="s">
        <v>146</v>
      </c>
      <c r="B14" s="98" t="s">
        <v>75</v>
      </c>
      <c r="C14" s="98"/>
      <c r="D14" s="98"/>
      <c r="E14" s="98"/>
      <c r="F14" s="99"/>
      <c r="G14" s="100"/>
      <c r="H14" s="101"/>
      <c r="I14" s="76"/>
    </row>
    <row r="15" spans="1:9" ht="29.25" customHeight="1">
      <c r="A15" s="83"/>
      <c r="B15" s="161" t="s">
        <v>153</v>
      </c>
      <c r="C15" s="162"/>
      <c r="D15" s="162"/>
      <c r="E15" s="102" t="s">
        <v>32</v>
      </c>
      <c r="F15" s="103" t="s">
        <v>24</v>
      </c>
      <c r="G15" s="77">
        <v>1.12</v>
      </c>
      <c r="H15" s="105">
        <v>1.19</v>
      </c>
      <c r="I15" s="76">
        <f>ROUND($E$4*G15*6,0)+ROUND($E$4*H15*6,0)</f>
        <v>37677</v>
      </c>
    </row>
    <row r="16" spans="1:10" ht="15.75" customHeight="1">
      <c r="A16" s="83"/>
      <c r="B16" s="162" t="s">
        <v>17</v>
      </c>
      <c r="C16" s="162"/>
      <c r="D16" s="162"/>
      <c r="E16" s="102" t="s">
        <v>32</v>
      </c>
      <c r="F16" s="103" t="s">
        <v>19</v>
      </c>
      <c r="G16" s="77">
        <v>0.3</v>
      </c>
      <c r="H16" s="105">
        <v>0.32</v>
      </c>
      <c r="I16" s="76">
        <f aca="true" t="shared" si="0" ref="I16:I33">ROUND($E$4*G16*6,0)+ROUND($E$4*H16*6,0)</f>
        <v>10112</v>
      </c>
      <c r="J16" s="79"/>
    </row>
    <row r="17" spans="1:9" ht="18.75" customHeight="1">
      <c r="A17" s="83"/>
      <c r="B17" s="156" t="s">
        <v>154</v>
      </c>
      <c r="C17" s="156"/>
      <c r="D17" s="156"/>
      <c r="E17" s="106" t="s">
        <v>135</v>
      </c>
      <c r="F17" s="107" t="s">
        <v>20</v>
      </c>
      <c r="G17" s="77">
        <v>0.11</v>
      </c>
      <c r="H17" s="105">
        <v>0.12</v>
      </c>
      <c r="I17" s="76">
        <f t="shared" si="0"/>
        <v>3751</v>
      </c>
    </row>
    <row r="18" spans="1:9" ht="15.75" customHeight="1">
      <c r="A18" s="83"/>
      <c r="B18" s="163" t="s">
        <v>31</v>
      </c>
      <c r="C18" s="163"/>
      <c r="D18" s="163"/>
      <c r="E18" s="108" t="s">
        <v>9</v>
      </c>
      <c r="F18" s="109" t="s">
        <v>10</v>
      </c>
      <c r="G18" s="77">
        <v>0.54</v>
      </c>
      <c r="H18" s="105">
        <v>0.58</v>
      </c>
      <c r="I18" s="76">
        <f t="shared" si="0"/>
        <v>18268</v>
      </c>
    </row>
    <row r="19" spans="1:9" ht="51" customHeight="1">
      <c r="A19" s="83"/>
      <c r="B19" s="156" t="s">
        <v>27</v>
      </c>
      <c r="C19" s="156"/>
      <c r="D19" s="156"/>
      <c r="E19" s="106" t="s">
        <v>136</v>
      </c>
      <c r="F19" s="107" t="s">
        <v>25</v>
      </c>
      <c r="G19" s="77">
        <v>0.13</v>
      </c>
      <c r="H19" s="105">
        <v>0.14</v>
      </c>
      <c r="I19" s="76">
        <f t="shared" si="0"/>
        <v>4403</v>
      </c>
    </row>
    <row r="20" spans="1:9" ht="37.5" customHeight="1">
      <c r="A20" s="83"/>
      <c r="B20" s="156" t="s">
        <v>11</v>
      </c>
      <c r="C20" s="156"/>
      <c r="D20" s="156"/>
      <c r="E20" s="106" t="s">
        <v>9</v>
      </c>
      <c r="F20" s="107" t="s">
        <v>12</v>
      </c>
      <c r="G20" s="77">
        <v>0</v>
      </c>
      <c r="H20" s="105">
        <v>0</v>
      </c>
      <c r="I20" s="76">
        <f t="shared" si="0"/>
        <v>0</v>
      </c>
    </row>
    <row r="21" spans="1:9" ht="21" customHeight="1">
      <c r="A21" s="83"/>
      <c r="B21" s="156" t="s">
        <v>26</v>
      </c>
      <c r="C21" s="157"/>
      <c r="D21" s="157"/>
      <c r="E21" s="110" t="s">
        <v>13</v>
      </c>
      <c r="F21" s="96" t="s">
        <v>143</v>
      </c>
      <c r="G21" s="77">
        <v>0.05</v>
      </c>
      <c r="H21" s="105">
        <v>0.05</v>
      </c>
      <c r="I21" s="76">
        <f t="shared" si="0"/>
        <v>1632</v>
      </c>
    </row>
    <row r="22" spans="1:9" ht="51">
      <c r="A22" s="83"/>
      <c r="B22" s="156" t="s">
        <v>137</v>
      </c>
      <c r="C22" s="156"/>
      <c r="D22" s="156"/>
      <c r="E22" s="102" t="s">
        <v>155</v>
      </c>
      <c r="F22" s="107" t="s">
        <v>81</v>
      </c>
      <c r="G22" s="77">
        <v>1.63</v>
      </c>
      <c r="H22" s="105">
        <v>1.74</v>
      </c>
      <c r="I22" s="76">
        <f t="shared" si="0"/>
        <v>54966</v>
      </c>
    </row>
    <row r="23" spans="1:9" ht="55.5" customHeight="1">
      <c r="A23" s="83"/>
      <c r="B23" s="162" t="s">
        <v>15</v>
      </c>
      <c r="C23" s="162"/>
      <c r="D23" s="162"/>
      <c r="E23" s="102" t="s">
        <v>132</v>
      </c>
      <c r="F23" s="107" t="s">
        <v>81</v>
      </c>
      <c r="G23" s="77">
        <v>0.47</v>
      </c>
      <c r="H23" s="105">
        <v>0.5</v>
      </c>
      <c r="I23" s="76">
        <f t="shared" si="0"/>
        <v>15821</v>
      </c>
    </row>
    <row r="24" spans="1:9" ht="28.5" customHeight="1">
      <c r="A24" s="83"/>
      <c r="B24" s="156" t="s">
        <v>156</v>
      </c>
      <c r="C24" s="157"/>
      <c r="D24" s="157"/>
      <c r="E24" s="102" t="s">
        <v>36</v>
      </c>
      <c r="F24" s="107" t="s">
        <v>81</v>
      </c>
      <c r="G24" s="77">
        <f>4.32-G25-G26</f>
        <v>4.32</v>
      </c>
      <c r="H24" s="104">
        <f>4.6-H25-H26</f>
        <v>4.6</v>
      </c>
      <c r="I24" s="76">
        <f t="shared" si="0"/>
        <v>145489</v>
      </c>
    </row>
    <row r="25" spans="1:9" ht="15.75" customHeight="1">
      <c r="A25" s="83"/>
      <c r="B25" s="156" t="s">
        <v>144</v>
      </c>
      <c r="C25" s="156"/>
      <c r="D25" s="156"/>
      <c r="E25" s="106" t="s">
        <v>9</v>
      </c>
      <c r="F25" s="107" t="s">
        <v>81</v>
      </c>
      <c r="G25" s="77">
        <v>0</v>
      </c>
      <c r="H25" s="105">
        <v>0</v>
      </c>
      <c r="I25" s="76">
        <f t="shared" si="0"/>
        <v>0</v>
      </c>
    </row>
    <row r="26" spans="1:9" ht="21.75" customHeight="1">
      <c r="A26" s="83"/>
      <c r="B26" s="156" t="s">
        <v>138</v>
      </c>
      <c r="C26" s="156"/>
      <c r="D26" s="156"/>
      <c r="E26" s="106" t="s">
        <v>9</v>
      </c>
      <c r="F26" s="107" t="s">
        <v>81</v>
      </c>
      <c r="G26" s="77">
        <v>0</v>
      </c>
      <c r="H26" s="105">
        <v>0</v>
      </c>
      <c r="I26" s="76">
        <f t="shared" si="0"/>
        <v>0</v>
      </c>
    </row>
    <row r="27" spans="1:9" ht="25.5">
      <c r="A27" s="83"/>
      <c r="B27" s="157" t="s">
        <v>157</v>
      </c>
      <c r="C27" s="157"/>
      <c r="D27" s="157"/>
      <c r="E27" s="102" t="s">
        <v>36</v>
      </c>
      <c r="F27" s="107" t="s">
        <v>81</v>
      </c>
      <c r="G27" s="77">
        <v>1.12</v>
      </c>
      <c r="H27" s="105">
        <v>1.19</v>
      </c>
      <c r="I27" s="76">
        <f t="shared" si="0"/>
        <v>37677</v>
      </c>
    </row>
    <row r="28" spans="1:9" ht="15.75" hidden="1">
      <c r="A28" s="22"/>
      <c r="B28" s="169" t="s">
        <v>139</v>
      </c>
      <c r="C28" s="170"/>
      <c r="D28" s="171"/>
      <c r="E28" s="106" t="s">
        <v>9</v>
      </c>
      <c r="F28" s="107"/>
      <c r="G28" s="77"/>
      <c r="H28" s="105"/>
      <c r="I28" s="76">
        <f t="shared" si="0"/>
        <v>0</v>
      </c>
    </row>
    <row r="29" spans="1:9" ht="25.5" hidden="1">
      <c r="A29" s="22"/>
      <c r="B29" s="169" t="s">
        <v>140</v>
      </c>
      <c r="C29" s="170"/>
      <c r="D29" s="171"/>
      <c r="E29" s="102" t="s">
        <v>36</v>
      </c>
      <c r="F29" s="107"/>
      <c r="G29" s="77"/>
      <c r="H29" s="105"/>
      <c r="I29" s="76">
        <f t="shared" si="0"/>
        <v>0</v>
      </c>
    </row>
    <row r="30" spans="1:9" ht="15.75" customHeight="1">
      <c r="A30" s="83"/>
      <c r="B30" s="172" t="s">
        <v>30</v>
      </c>
      <c r="C30" s="173"/>
      <c r="D30" s="174"/>
      <c r="E30" s="111"/>
      <c r="F30" s="107"/>
      <c r="G30" s="23">
        <f>SUM(G14:G29)</f>
        <v>9.79</v>
      </c>
      <c r="H30" s="87">
        <f>SUM(H15:H29)</f>
        <v>10.429999999999998</v>
      </c>
      <c r="I30" s="76">
        <f t="shared" si="0"/>
        <v>329796</v>
      </c>
    </row>
    <row r="31" spans="1:9" ht="21" customHeight="1">
      <c r="A31" s="74" t="s">
        <v>147</v>
      </c>
      <c r="B31" s="175" t="s">
        <v>158</v>
      </c>
      <c r="C31" s="176"/>
      <c r="D31" s="176"/>
      <c r="E31" s="78" t="s">
        <v>159</v>
      </c>
      <c r="F31" s="50" t="s">
        <v>133</v>
      </c>
      <c r="G31" s="23">
        <v>1.12</v>
      </c>
      <c r="H31" s="23">
        <v>1.19</v>
      </c>
      <c r="I31" s="76">
        <f t="shared" si="0"/>
        <v>37677</v>
      </c>
    </row>
    <row r="32" spans="1:9" ht="15.75" customHeight="1">
      <c r="A32" s="74" t="s">
        <v>160</v>
      </c>
      <c r="B32" s="164" t="s">
        <v>145</v>
      </c>
      <c r="C32" s="164"/>
      <c r="D32" s="164"/>
      <c r="E32" s="164"/>
      <c r="F32" s="164"/>
      <c r="G32" s="23">
        <f>SUM(G30:G31)</f>
        <v>10.91</v>
      </c>
      <c r="H32" s="87">
        <f>SUM(H30:H31)</f>
        <v>11.619999999999997</v>
      </c>
      <c r="I32" s="76">
        <f t="shared" si="0"/>
        <v>367473</v>
      </c>
    </row>
    <row r="33" spans="1:9" ht="24" customHeight="1" thickBot="1">
      <c r="A33" s="84" t="s">
        <v>97</v>
      </c>
      <c r="B33" s="165" t="s">
        <v>161</v>
      </c>
      <c r="C33" s="166"/>
      <c r="D33" s="167"/>
      <c r="E33" s="112" t="s">
        <v>159</v>
      </c>
      <c r="F33" s="113" t="s">
        <v>133</v>
      </c>
      <c r="G33" s="89">
        <v>0.8</v>
      </c>
      <c r="H33" s="114">
        <v>0.85</v>
      </c>
      <c r="I33" s="90">
        <f t="shared" si="0"/>
        <v>26912</v>
      </c>
    </row>
    <row r="34" spans="2:9" ht="59.25" customHeight="1" hidden="1">
      <c r="B34" s="168" t="s">
        <v>162</v>
      </c>
      <c r="C34" s="168"/>
      <c r="D34" s="168"/>
      <c r="E34" s="168"/>
      <c r="G34" s="116"/>
      <c r="H34" s="85"/>
      <c r="I34" s="86"/>
    </row>
    <row r="35" spans="2:9" ht="24.75" customHeight="1">
      <c r="B35" s="115"/>
      <c r="C35" s="115"/>
      <c r="D35" s="115"/>
      <c r="E35" s="115"/>
      <c r="G35" s="85"/>
      <c r="H35" s="85"/>
      <c r="I35" s="86"/>
    </row>
    <row r="36" spans="1:9" ht="15.75" customHeight="1">
      <c r="A36" s="70" t="s">
        <v>163</v>
      </c>
      <c r="B36" s="70"/>
      <c r="C36" s="70"/>
      <c r="D36" s="33"/>
      <c r="G36" s="85"/>
      <c r="H36" s="85"/>
      <c r="I36" s="86"/>
    </row>
  </sheetData>
  <sheetProtection/>
  <mergeCells count="27">
    <mergeCell ref="B31:D31"/>
    <mergeCell ref="B22:D22"/>
    <mergeCell ref="B23:D23"/>
    <mergeCell ref="B32:F32"/>
    <mergeCell ref="B33:D33"/>
    <mergeCell ref="B34:E34"/>
    <mergeCell ref="B26:D26"/>
    <mergeCell ref="B27:D27"/>
    <mergeCell ref="B28:D28"/>
    <mergeCell ref="B29:D29"/>
    <mergeCell ref="B30:D30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2012-02-29T10:05:48Z</cp:lastPrinted>
  <dcterms:created xsi:type="dcterms:W3CDTF">2009-08-26T03:25:10Z</dcterms:created>
  <dcterms:modified xsi:type="dcterms:W3CDTF">2013-12-08T11:22:53Z</dcterms:modified>
  <cp:category/>
  <cp:version/>
  <cp:contentType/>
  <cp:contentStatus/>
</cp:coreProperties>
</file>