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<sst xmlns="http://schemas.openxmlformats.org/spreadsheetml/2006/main" count="265" uniqueCount="166">
  <si>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</si>
  <si>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</si>
  <si>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</si>
  <si>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</si>
  <si>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</si>
  <si>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</si>
  <si>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</si>
  <si>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</si>
  <si>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</si>
  <si>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</si>
  <si>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</si>
  <si>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</si>
  <si>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</si>
  <si>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</si>
  <si>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</si>
  <si>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</si>
  <si>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</si>
  <si>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</si>
  <si>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</si>
  <si>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</si>
  <si>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</si>
  <si>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</si>
  <si>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</si>
  <si>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</si>
  <si>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</si>
  <si>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</si>
  <si>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</si>
  <si>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</si>
  <si>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</si>
  <si>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</si>
  <si>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</si>
  <si>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</si>
  <si>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</si>
  <si>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</si>
  <si>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</si>
  <si>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</si>
  <si>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</si>
  <si>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</si>
  <si>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</si>
  <si>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</si>
  <si>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</si>
  <si>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</si>
  <si>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</si>
  <si>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</si>
  <si>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</si>
  <si>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</si>
  <si>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</si>
  <si>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</si>
  <si>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</si>
  <si>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</si>
  <si>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</si>
  <si>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</si>
  <si>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</si>
  <si>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</si>
  <si>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</si>
  <si>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</si>
  <si>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</si>
  <si>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</si>
  <si>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</si>
  <si>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</si>
  <si>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</si>
  <si>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</si>
  <si>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</si>
  <si>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</si>
  <si>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</si>
  <si>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</si>
  <si>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</si>
  <si>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</si>
  <si>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</si>
  <si>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</si>
  <si>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</si>
  <si>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</si>
  <si>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</si>
  <si>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</si>
  <si>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</si>
  <si>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</si>
  <si>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</si>
  <si>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</si>
  <si>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</si>
  <si>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</si>
  <si>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</si>
  <si>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</si>
  <si>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</si>
  <si>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нет</t>
  </si>
  <si>
    <t xml:space="preserve">                     Представитель собственников  - старший по дому Горбачева Е.И.,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</si>
  <si>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ул. Пацаева, 17 А</t>
  </si>
  <si>
    <t>Старший по дому                                                                 Е.И. Горбачева</t>
  </si>
  <si>
    <t>Претензий по управлению нет (да)</t>
  </si>
  <si>
    <t>ОТЧЕТ
за  2009 г. о выполненнии условий  договора управления МКД
№ 84/6 от 28.03.2008 г., заключенного между ООО "ОЖКС №6" 
и собственниками многоквартирного дома
по адресу: ул. Пацаева, 17 А</t>
  </si>
  <si>
    <t>ОТЧЕТ
о выполненных работах в 2008 году по договору управления МКД 
№ 84/6 от 28.03.2008 г., заключенного между ООО "ОЖКС №6" и собственниками многоквартирного дома
по адресу:  ул. Пацаева, 17 а.</t>
  </si>
  <si>
    <t xml:space="preserve">            Представитель собственников  - старший по дому Горбачева Е.И.,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</si>
  <si>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</si>
  <si>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</si>
  <si>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</si>
  <si>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</si>
  <si>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</si>
  <si>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</si>
  <si>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</si>
  <si>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</si>
  <si>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</si>
  <si>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</si>
  <si>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</si>
  <si>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</si>
  <si>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</si>
  <si>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</si>
  <si>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</si>
  <si>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</si>
  <si>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</si>
  <si>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</si>
  <si>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</si>
  <si>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</si>
  <si>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</si>
  <si>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</si>
  <si>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</si>
  <si>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</si>
  <si>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</si>
  <si>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</si>
  <si>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</si>
  <si>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</si>
  <si>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</si>
  <si>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</si>
  <si>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</si>
  <si>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</si>
  <si>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</si>
  <si>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</si>
  <si>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</si>
  <si>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</si>
  <si>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</si>
  <si>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</si>
  <si>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</si>
  <si>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</si>
  <si>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</si>
  <si>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</si>
  <si>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</si>
  <si>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</si>
  <si>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</si>
  <si>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</si>
  <si>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</si>
  <si>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</si>
  <si>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</si>
  <si>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</si>
  <si>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</si>
  <si>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</si>
  <si>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</si>
  <si>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</si>
  <si>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</si>
  <si>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</si>
  <si>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 xml:space="preserve">Капитальный ремонт </t>
  </si>
  <si>
    <t>1.1.</t>
  </si>
  <si>
    <t>подметание асфальта -   1 раз/неделю,                
подбор мусора - ежедневно</t>
  </si>
  <si>
    <t>1.2.</t>
  </si>
  <si>
    <t>по плану работ</t>
  </si>
  <si>
    <t>1.3.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</si>
  <si>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</si>
  <si>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</si>
  <si>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</si>
  <si>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</si>
  <si>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</si>
  <si>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</si>
  <si>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</si>
  <si>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 xml:space="preserve">Управление  </t>
  </si>
  <si>
    <t xml:space="preserve"> Текущий ремонт общего имущества 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</si>
  <si>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</si>
  <si>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</si>
  <si>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ул. Пацаева, 17А</t>
  </si>
  <si>
    <t>План доходов и расходов на  2013 г. 
согласно договора на оказание услуг МКД № 14/6 от 10.09.2012 г., 
заключенного между ООО "ОЖКС № 6"   
и собственниками многоквартирного дома
по адресу:  ул. Пацаева, 17 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</si>
</sst>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32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2">
      <selection activeCell="E1" sqref="E1:E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2.50390625" style="0" hidden="1" customWidth="1"/>
  </cols>
  <sheetData>
    <row r="1" spans="1:4" ht="104.25" customHeight="1">
      <c r="A1" s="115" t="s">
        <v>89</v>
      </c>
      <c r="B1" s="116"/>
      <c r="C1" s="116"/>
      <c r="D1" s="116"/>
    </row>
    <row r="2" spans="1:5" ht="72.75" customHeight="1">
      <c r="A2" s="117" t="s">
        <v>90</v>
      </c>
      <c r="B2" s="118"/>
      <c r="C2" s="118"/>
      <c r="D2" s="118"/>
      <c r="E2" t="s">
        <v>80</v>
      </c>
    </row>
    <row r="3" spans="1:5" ht="43.5" customHeight="1">
      <c r="A3" s="23" t="s">
        <v>91</v>
      </c>
      <c r="B3" s="23" t="s">
        <v>92</v>
      </c>
      <c r="C3" s="11" t="s">
        <v>93</v>
      </c>
      <c r="D3" s="51" t="s">
        <v>94</v>
      </c>
      <c r="E3" s="52" t="s">
        <v>95</v>
      </c>
    </row>
    <row r="4" spans="1:5" ht="18.75" customHeight="1">
      <c r="A4" s="53" t="s">
        <v>96</v>
      </c>
      <c r="B4" s="54" t="s">
        <v>97</v>
      </c>
      <c r="C4" s="11" t="s">
        <v>98</v>
      </c>
      <c r="D4" s="55">
        <v>9</v>
      </c>
      <c r="E4" s="55">
        <v>9</v>
      </c>
    </row>
    <row r="5" spans="1:5" ht="15.75">
      <c r="A5" s="56" t="s">
        <v>99</v>
      </c>
      <c r="B5" s="57" t="s">
        <v>100</v>
      </c>
      <c r="C5" s="58" t="s">
        <v>101</v>
      </c>
      <c r="D5" s="59">
        <v>7488.1</v>
      </c>
      <c r="E5" s="59">
        <v>7488.1</v>
      </c>
    </row>
    <row r="6" spans="1:5" ht="14.25" customHeight="1">
      <c r="A6" s="56" t="s">
        <v>102</v>
      </c>
      <c r="B6" s="57" t="s">
        <v>103</v>
      </c>
      <c r="C6" s="58" t="s">
        <v>98</v>
      </c>
      <c r="D6" s="60">
        <v>143</v>
      </c>
      <c r="E6" s="60">
        <v>143</v>
      </c>
    </row>
    <row r="7" spans="1:5" ht="16.5" customHeight="1">
      <c r="A7" s="56" t="s">
        <v>104</v>
      </c>
      <c r="B7" s="57" t="s">
        <v>105</v>
      </c>
      <c r="C7" s="50"/>
      <c r="D7" s="59"/>
      <c r="E7" s="59"/>
    </row>
    <row r="8" spans="1:5" ht="15.75">
      <c r="A8" s="61" t="s">
        <v>106</v>
      </c>
      <c r="B8" s="57" t="s">
        <v>107</v>
      </c>
      <c r="C8" s="50"/>
      <c r="D8" s="59"/>
      <c r="E8" s="59"/>
    </row>
    <row r="9" spans="1:5" ht="17.25" customHeight="1">
      <c r="A9" s="62"/>
      <c r="B9" s="35" t="s">
        <v>108</v>
      </c>
      <c r="C9" s="50" t="s">
        <v>109</v>
      </c>
      <c r="D9" s="59">
        <v>647530.99</v>
      </c>
      <c r="E9" s="59">
        <v>647530.99</v>
      </c>
    </row>
    <row r="10" spans="1:5" ht="16.5" customHeight="1">
      <c r="A10" s="62"/>
      <c r="B10" s="35" t="s">
        <v>110</v>
      </c>
      <c r="C10" s="50" t="s">
        <v>109</v>
      </c>
      <c r="D10" s="59">
        <v>636752.23</v>
      </c>
      <c r="E10" s="59">
        <v>636752.23</v>
      </c>
    </row>
    <row r="11" spans="1:5" ht="15.75">
      <c r="A11" s="62"/>
      <c r="B11" s="57" t="s">
        <v>111</v>
      </c>
      <c r="C11" s="58" t="s">
        <v>109</v>
      </c>
      <c r="D11" s="63">
        <f>D9-D10</f>
        <v>10778.76000000001</v>
      </c>
      <c r="E11" s="63">
        <f>E9-E10</f>
        <v>10778.76000000001</v>
      </c>
    </row>
    <row r="12" spans="1:5" ht="18" customHeight="1">
      <c r="A12" s="61" t="s">
        <v>112</v>
      </c>
      <c r="B12" s="57" t="s">
        <v>113</v>
      </c>
      <c r="C12" s="50"/>
      <c r="D12" s="59"/>
      <c r="E12" s="59"/>
    </row>
    <row r="13" spans="1:5" ht="15.75">
      <c r="A13" s="62"/>
      <c r="B13" s="35" t="s">
        <v>108</v>
      </c>
      <c r="C13" s="50" t="s">
        <v>109</v>
      </c>
      <c r="D13" s="59">
        <v>22218.13</v>
      </c>
      <c r="E13" s="59"/>
    </row>
    <row r="14" spans="1:5" ht="15.75" customHeight="1">
      <c r="A14" s="62"/>
      <c r="B14" s="35" t="s">
        <v>110</v>
      </c>
      <c r="C14" s="50" t="s">
        <v>109</v>
      </c>
      <c r="D14" s="59">
        <v>22550.47</v>
      </c>
      <c r="E14" s="59"/>
    </row>
    <row r="15" spans="1:5" ht="15.75" customHeight="1">
      <c r="A15" s="62"/>
      <c r="B15" s="57" t="s">
        <v>111</v>
      </c>
      <c r="C15" s="58" t="s">
        <v>109</v>
      </c>
      <c r="D15" s="63">
        <f>D13-D14</f>
        <v>-332.34000000000015</v>
      </c>
      <c r="E15" s="63">
        <f>E13-E14</f>
        <v>0</v>
      </c>
    </row>
    <row r="16" spans="1:5" ht="15.75" customHeight="1">
      <c r="A16" s="61" t="s">
        <v>114</v>
      </c>
      <c r="B16" s="57" t="s">
        <v>115</v>
      </c>
      <c r="C16" s="50"/>
      <c r="D16" s="59"/>
      <c r="E16" s="59"/>
    </row>
    <row r="17" spans="1:5" ht="15.75" customHeight="1">
      <c r="A17" s="62"/>
      <c r="B17" s="35" t="s">
        <v>108</v>
      </c>
      <c r="C17" s="50" t="s">
        <v>109</v>
      </c>
      <c r="D17" s="59">
        <v>13661.16</v>
      </c>
      <c r="E17" s="59">
        <v>13661.16</v>
      </c>
    </row>
    <row r="18" spans="1:5" ht="15.75" customHeight="1">
      <c r="A18" s="62"/>
      <c r="B18" s="35" t="s">
        <v>110</v>
      </c>
      <c r="C18" s="50" t="s">
        <v>109</v>
      </c>
      <c r="D18" s="59">
        <v>13798.88</v>
      </c>
      <c r="E18" s="59">
        <v>13798.88</v>
      </c>
    </row>
    <row r="19" spans="1:5" ht="15.75" customHeight="1">
      <c r="A19" s="62"/>
      <c r="B19" s="57" t="s">
        <v>111</v>
      </c>
      <c r="C19" s="58" t="s">
        <v>109</v>
      </c>
      <c r="D19" s="63">
        <f>D17-D18</f>
        <v>-137.71999999999935</v>
      </c>
      <c r="E19" s="63">
        <f>E17-E18</f>
        <v>-137.71999999999935</v>
      </c>
    </row>
    <row r="20" spans="1:5" ht="15" customHeight="1">
      <c r="A20" s="62"/>
      <c r="B20" s="57" t="s">
        <v>116</v>
      </c>
      <c r="C20" s="50" t="s">
        <v>109</v>
      </c>
      <c r="D20" s="63">
        <f>D9+D13+D17</f>
        <v>683410.28</v>
      </c>
      <c r="E20" s="63">
        <f>E9+E13+E17</f>
        <v>661192.15</v>
      </c>
    </row>
    <row r="21" spans="1:5" ht="15.75">
      <c r="A21" s="62"/>
      <c r="B21" s="57" t="s">
        <v>117</v>
      </c>
      <c r="C21" s="50" t="s">
        <v>109</v>
      </c>
      <c r="D21" s="63">
        <f>D11+D15+D19</f>
        <v>10308.70000000001</v>
      </c>
      <c r="E21" s="63">
        <f>E11+E15+E19</f>
        <v>10641.04000000001</v>
      </c>
    </row>
    <row r="22" spans="1:5" ht="15.75" customHeight="1">
      <c r="A22" s="56" t="s">
        <v>118</v>
      </c>
      <c r="B22" s="64" t="s">
        <v>119</v>
      </c>
      <c r="C22" s="50"/>
      <c r="D22" s="59"/>
      <c r="E22" s="59"/>
    </row>
    <row r="23" spans="1:5" ht="94.5">
      <c r="A23" s="65" t="s">
        <v>120</v>
      </c>
      <c r="B23" s="66" t="s">
        <v>121</v>
      </c>
      <c r="C23" s="58" t="s">
        <v>109</v>
      </c>
      <c r="D23" s="63">
        <f>D9*0.11</f>
        <v>71228.4089</v>
      </c>
      <c r="E23" s="63">
        <f>E9*0.11</f>
        <v>71228.4089</v>
      </c>
    </row>
    <row r="24" spans="1:6" ht="94.5" customHeight="1">
      <c r="A24" s="65" t="s">
        <v>122</v>
      </c>
      <c r="B24" s="66" t="s">
        <v>123</v>
      </c>
      <c r="C24" s="58" t="s">
        <v>109</v>
      </c>
      <c r="D24" s="63">
        <f>D9*0.7</f>
        <v>453271.69299999997</v>
      </c>
      <c r="E24" s="63">
        <f>E9*0.7</f>
        <v>453271.69299999997</v>
      </c>
      <c r="F24" t="s">
        <v>80</v>
      </c>
    </row>
    <row r="25" spans="1:5" ht="22.5" customHeight="1">
      <c r="A25" s="65" t="s">
        <v>124</v>
      </c>
      <c r="B25" s="54" t="s">
        <v>125</v>
      </c>
      <c r="C25" s="58" t="s">
        <v>109</v>
      </c>
      <c r="D25" s="67">
        <v>206600</v>
      </c>
      <c r="E25" s="67">
        <v>206600</v>
      </c>
    </row>
    <row r="26" spans="1:5" ht="19.5" customHeight="1">
      <c r="A26" s="68" t="s">
        <v>126</v>
      </c>
      <c r="B26" s="69" t="s">
        <v>127</v>
      </c>
      <c r="C26" s="58"/>
      <c r="D26" s="67">
        <v>320670</v>
      </c>
      <c r="E26" s="67">
        <v>0</v>
      </c>
    </row>
    <row r="27" spans="1:5" ht="17.25" customHeight="1">
      <c r="A27" s="62"/>
      <c r="B27" s="57" t="s">
        <v>128</v>
      </c>
      <c r="C27" s="58" t="s">
        <v>109</v>
      </c>
      <c r="D27" s="63">
        <f>D23+D24+D25+D26</f>
        <v>1051770.1019000001</v>
      </c>
      <c r="E27" s="63">
        <f>E23+E24+E25+E26</f>
        <v>731100.1019</v>
      </c>
    </row>
    <row r="28" spans="1:5" ht="17.25" customHeight="1">
      <c r="A28" s="61" t="s">
        <v>61</v>
      </c>
      <c r="B28" s="57" t="s">
        <v>129</v>
      </c>
      <c r="C28" s="50" t="s">
        <v>109</v>
      </c>
      <c r="D28" s="59">
        <f>D20-D27</f>
        <v>-368359.8219000001</v>
      </c>
      <c r="E28" s="59">
        <f>E20-E27</f>
        <v>-69907.95189999999</v>
      </c>
    </row>
    <row r="29" spans="1:5" ht="31.5">
      <c r="A29" s="65" t="s">
        <v>130</v>
      </c>
      <c r="B29" s="66" t="s">
        <v>131</v>
      </c>
      <c r="C29" s="50" t="s">
        <v>109</v>
      </c>
      <c r="D29" s="59">
        <f>D28-D21</f>
        <v>-378668.5219000001</v>
      </c>
      <c r="E29" s="59">
        <f>E28-E21</f>
        <v>-80548.9919</v>
      </c>
    </row>
    <row r="30" spans="1:4" ht="15.75">
      <c r="A30" s="70"/>
      <c r="B30" s="71"/>
      <c r="C30" s="72"/>
      <c r="D30" s="73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19" t="s">
        <v>86</v>
      </c>
      <c r="C34" s="119"/>
      <c r="D34" s="44" t="s">
        <v>80</v>
      </c>
    </row>
    <row r="35" spans="2:4" ht="17.25" customHeight="1">
      <c r="B35" s="120" t="s">
        <v>132</v>
      </c>
      <c r="C35" s="120"/>
      <c r="D35" s="120"/>
    </row>
    <row r="38" ht="15.75">
      <c r="B38" t="s">
        <v>80</v>
      </c>
    </row>
    <row r="41" ht="15.75">
      <c r="B41" t="s">
        <v>80</v>
      </c>
    </row>
    <row r="43" ht="15.75">
      <c r="B43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B43" sqref="B4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4.50390625" style="0" customWidth="1"/>
    <col min="9" max="9" width="9.875" style="0" bestFit="1" customWidth="1"/>
  </cols>
  <sheetData>
    <row r="1" spans="1:8" ht="121.5" customHeight="1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8" ht="78" customHeight="1">
      <c r="A2" s="128" t="s">
        <v>84</v>
      </c>
      <c r="B2" s="128"/>
      <c r="C2" s="128"/>
      <c r="D2" s="128"/>
      <c r="E2" s="128"/>
      <c r="F2" s="128"/>
      <c r="G2" s="128"/>
      <c r="H2" s="128"/>
    </row>
    <row r="3" spans="1:6" ht="18.75">
      <c r="A3" s="1" t="s">
        <v>77</v>
      </c>
      <c r="B3" s="1" t="s">
        <v>85</v>
      </c>
      <c r="C3" s="2"/>
      <c r="D3" s="2" t="s">
        <v>0</v>
      </c>
      <c r="E3" s="4">
        <v>7522.1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144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83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23"/>
      <c r="C7" s="123"/>
      <c r="D7" s="123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24" t="s">
        <v>64</v>
      </c>
      <c r="C8" s="125"/>
      <c r="D8" s="125"/>
      <c r="E8" s="125"/>
      <c r="F8" s="126"/>
      <c r="G8" s="15"/>
      <c r="H8" s="16"/>
    </row>
    <row r="9" spans="1:8" ht="15.75" customHeight="1">
      <c r="A9" s="23"/>
      <c r="B9" s="130" t="s">
        <v>73</v>
      </c>
      <c r="C9" s="130"/>
      <c r="D9" s="130"/>
      <c r="E9" s="130"/>
      <c r="F9" s="130"/>
      <c r="G9" s="15"/>
      <c r="H9" s="32">
        <v>63467.04</v>
      </c>
    </row>
    <row r="10" spans="1:8" ht="15.75">
      <c r="A10" s="23">
        <v>1</v>
      </c>
      <c r="B10" s="121" t="s">
        <v>62</v>
      </c>
      <c r="C10" s="121"/>
      <c r="D10" s="121"/>
      <c r="E10" s="121"/>
      <c r="F10" s="121"/>
      <c r="G10" s="17"/>
      <c r="H10" s="35">
        <v>1103370.71</v>
      </c>
    </row>
    <row r="11" spans="1:8" ht="15.75">
      <c r="A11" s="23"/>
      <c r="B11" s="121" t="s">
        <v>75</v>
      </c>
      <c r="C11" s="121"/>
      <c r="D11" s="121"/>
      <c r="E11" s="121"/>
      <c r="F11" s="121"/>
      <c r="G11" s="17"/>
      <c r="H11" s="49">
        <f>H10*0.9</f>
        <v>993033.639</v>
      </c>
    </row>
    <row r="12" spans="1:8" ht="15.75">
      <c r="A12" s="23"/>
      <c r="B12" s="121" t="s">
        <v>76</v>
      </c>
      <c r="C12" s="121"/>
      <c r="D12" s="121"/>
      <c r="E12" s="121"/>
      <c r="F12" s="121"/>
      <c r="G12" s="17"/>
      <c r="H12" s="36">
        <f>H10-H11</f>
        <v>110337.071</v>
      </c>
    </row>
    <row r="13" spans="1:8" ht="15.75">
      <c r="A13" s="23">
        <v>2</v>
      </c>
      <c r="B13" s="121" t="s">
        <v>63</v>
      </c>
      <c r="C13" s="121"/>
      <c r="D13" s="121"/>
      <c r="E13" s="121"/>
      <c r="F13" s="121"/>
      <c r="G13" s="17"/>
      <c r="H13" s="18">
        <v>1088126.43</v>
      </c>
    </row>
    <row r="14" spans="1:8" ht="15.75">
      <c r="A14" s="23">
        <v>3</v>
      </c>
      <c r="B14" s="121" t="s">
        <v>67</v>
      </c>
      <c r="C14" s="121"/>
      <c r="D14" s="121"/>
      <c r="E14" s="121"/>
      <c r="F14" s="121"/>
      <c r="G14" s="17"/>
      <c r="H14" s="36">
        <f>H10-H13</f>
        <v>15244.280000000028</v>
      </c>
    </row>
    <row r="15" spans="1:9" ht="15.75">
      <c r="A15" s="23">
        <v>4</v>
      </c>
      <c r="B15" s="130" t="s">
        <v>74</v>
      </c>
      <c r="C15" s="130"/>
      <c r="D15" s="130"/>
      <c r="E15" s="130"/>
      <c r="F15" s="130"/>
      <c r="G15" s="17"/>
      <c r="H15" s="37">
        <f>H9+H10-H13</f>
        <v>78711.32000000007</v>
      </c>
      <c r="I15" s="31"/>
    </row>
    <row r="16" spans="1:8" ht="18.75">
      <c r="A16" s="23">
        <v>5</v>
      </c>
      <c r="B16" s="131" t="s">
        <v>65</v>
      </c>
      <c r="C16" s="131"/>
      <c r="D16" s="131"/>
      <c r="E16" s="131"/>
      <c r="F16" s="131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22" t="s">
        <v>18</v>
      </c>
      <c r="C18" s="122"/>
      <c r="D18" s="122"/>
      <c r="E18" s="6" t="s">
        <v>32</v>
      </c>
      <c r="F18" s="6" t="s">
        <v>24</v>
      </c>
      <c r="G18" s="12">
        <v>1.06</v>
      </c>
      <c r="H18" s="39">
        <f>ROUND(G18*$E$3*12,2)</f>
        <v>95681.11</v>
      </c>
    </row>
    <row r="19" spans="1:8" ht="15.75">
      <c r="A19" s="23" t="s">
        <v>41</v>
      </c>
      <c r="B19" s="122" t="s">
        <v>17</v>
      </c>
      <c r="C19" s="122"/>
      <c r="D19" s="122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23468.95</v>
      </c>
    </row>
    <row r="20" spans="1:8" ht="15.75">
      <c r="A20" s="26" t="s">
        <v>42</v>
      </c>
      <c r="B20" s="121" t="s">
        <v>23</v>
      </c>
      <c r="C20" s="121"/>
      <c r="D20" s="121"/>
      <c r="E20" s="7" t="s">
        <v>8</v>
      </c>
      <c r="F20" s="7" t="s">
        <v>20</v>
      </c>
      <c r="G20" s="12">
        <v>0.9</v>
      </c>
      <c r="H20" s="39">
        <f t="shared" si="0"/>
        <v>81238.68</v>
      </c>
    </row>
    <row r="21" spans="1:8" ht="33" customHeight="1">
      <c r="A21" s="23" t="s">
        <v>43</v>
      </c>
      <c r="B21" s="127" t="s">
        <v>31</v>
      </c>
      <c r="C21" s="127"/>
      <c r="D21" s="127"/>
      <c r="E21" s="8" t="s">
        <v>9</v>
      </c>
      <c r="F21" s="8" t="s">
        <v>10</v>
      </c>
      <c r="G21" s="12">
        <v>0.46</v>
      </c>
      <c r="H21" s="39">
        <f t="shared" si="0"/>
        <v>41521.99</v>
      </c>
    </row>
    <row r="22" spans="1:8" ht="63">
      <c r="A22" s="26" t="s">
        <v>46</v>
      </c>
      <c r="B22" s="121" t="s">
        <v>27</v>
      </c>
      <c r="C22" s="121"/>
      <c r="D22" s="121"/>
      <c r="E22" s="7" t="s">
        <v>34</v>
      </c>
      <c r="F22" s="7" t="s">
        <v>25</v>
      </c>
      <c r="G22" s="12">
        <v>0.11</v>
      </c>
      <c r="H22" s="39">
        <f t="shared" si="0"/>
        <v>9929.17</v>
      </c>
    </row>
    <row r="23" spans="1:8" ht="31.5">
      <c r="A23" s="23" t="s">
        <v>44</v>
      </c>
      <c r="B23" s="121" t="s">
        <v>11</v>
      </c>
      <c r="C23" s="121"/>
      <c r="D23" s="121"/>
      <c r="E23" s="7" t="s">
        <v>9</v>
      </c>
      <c r="F23" s="7" t="s">
        <v>12</v>
      </c>
      <c r="G23" s="12">
        <v>1.89</v>
      </c>
      <c r="H23" s="39">
        <f t="shared" si="0"/>
        <v>170601.23</v>
      </c>
    </row>
    <row r="24" spans="1:8" ht="15.75">
      <c r="A24" s="26" t="s">
        <v>45</v>
      </c>
      <c r="B24" s="121" t="s">
        <v>26</v>
      </c>
      <c r="C24" s="129"/>
      <c r="D24" s="129"/>
      <c r="E24" s="9" t="s">
        <v>13</v>
      </c>
      <c r="F24" s="9" t="s">
        <v>14</v>
      </c>
      <c r="G24" s="12">
        <v>0.04</v>
      </c>
      <c r="H24" s="39">
        <f t="shared" si="0"/>
        <v>3610.61</v>
      </c>
    </row>
    <row r="25" spans="1:8" ht="36.75" customHeight="1">
      <c r="A25" s="23" t="s">
        <v>47</v>
      </c>
      <c r="B25" s="132" t="s">
        <v>81</v>
      </c>
      <c r="C25" s="133"/>
      <c r="D25" s="134"/>
      <c r="E25" s="9" t="s">
        <v>13</v>
      </c>
      <c r="F25" s="45" t="s">
        <v>82</v>
      </c>
      <c r="G25" s="12">
        <v>0.22</v>
      </c>
      <c r="H25" s="39">
        <f t="shared" si="0"/>
        <v>19858.34</v>
      </c>
    </row>
    <row r="26" spans="1:8" ht="31.5">
      <c r="A26" s="26" t="s">
        <v>48</v>
      </c>
      <c r="B26" s="121" t="s">
        <v>71</v>
      </c>
      <c r="C26" s="121"/>
      <c r="D26" s="121"/>
      <c r="E26" s="6" t="s">
        <v>35</v>
      </c>
      <c r="F26" s="46" t="s">
        <v>82</v>
      </c>
      <c r="G26" s="12">
        <v>2.5</v>
      </c>
      <c r="H26" s="39">
        <f t="shared" si="0"/>
        <v>225663</v>
      </c>
    </row>
    <row r="27" spans="1:8" ht="31.5">
      <c r="A27" s="23" t="s">
        <v>49</v>
      </c>
      <c r="B27" s="122" t="s">
        <v>15</v>
      </c>
      <c r="C27" s="122"/>
      <c r="D27" s="122"/>
      <c r="E27" s="6" t="s">
        <v>35</v>
      </c>
      <c r="F27" s="46" t="s">
        <v>82</v>
      </c>
      <c r="G27" s="12">
        <v>0.46</v>
      </c>
      <c r="H27" s="39">
        <f t="shared" si="0"/>
        <v>41521.99</v>
      </c>
    </row>
    <row r="28" spans="1:8" ht="31.5">
      <c r="A28" s="26" t="s">
        <v>50</v>
      </c>
      <c r="B28" s="135" t="s">
        <v>36</v>
      </c>
      <c r="C28" s="136"/>
      <c r="D28" s="136"/>
      <c r="E28" s="6" t="s">
        <v>35</v>
      </c>
      <c r="F28" s="46" t="s">
        <v>82</v>
      </c>
      <c r="G28" s="48">
        <f>2.14-G29-G30</f>
        <v>1.8900000000000001</v>
      </c>
      <c r="H28" s="39">
        <f t="shared" si="0"/>
        <v>170601.23</v>
      </c>
    </row>
    <row r="29" spans="1:8" ht="31.5">
      <c r="A29" s="23" t="s">
        <v>51</v>
      </c>
      <c r="B29" s="121" t="s">
        <v>28</v>
      </c>
      <c r="C29" s="121"/>
      <c r="D29" s="121"/>
      <c r="E29" s="6" t="s">
        <v>35</v>
      </c>
      <c r="F29" s="46" t="s">
        <v>82</v>
      </c>
      <c r="G29" s="13">
        <v>0.25</v>
      </c>
      <c r="H29" s="39">
        <f t="shared" si="0"/>
        <v>22566.3</v>
      </c>
    </row>
    <row r="30" spans="1:8" ht="31.5">
      <c r="A30" s="26" t="s">
        <v>52</v>
      </c>
      <c r="B30" s="121" t="s">
        <v>29</v>
      </c>
      <c r="C30" s="121"/>
      <c r="D30" s="121"/>
      <c r="E30" s="6" t="s">
        <v>35</v>
      </c>
      <c r="F30" s="46" t="s">
        <v>82</v>
      </c>
      <c r="G30" s="13">
        <v>0</v>
      </c>
      <c r="H30" s="39">
        <f t="shared" si="0"/>
        <v>0</v>
      </c>
    </row>
    <row r="31" spans="1:8" ht="31.5">
      <c r="A31" s="23" t="s">
        <v>53</v>
      </c>
      <c r="B31" s="129" t="s">
        <v>21</v>
      </c>
      <c r="C31" s="129"/>
      <c r="D31" s="129"/>
      <c r="E31" s="6" t="s">
        <v>35</v>
      </c>
      <c r="F31" s="46" t="s">
        <v>82</v>
      </c>
      <c r="G31" s="9">
        <v>1.26</v>
      </c>
      <c r="H31" s="39">
        <f t="shared" si="0"/>
        <v>113734.15</v>
      </c>
    </row>
    <row r="32" spans="1:8" ht="15.75">
      <c r="A32" s="23" t="s">
        <v>54</v>
      </c>
      <c r="B32" s="137" t="s">
        <v>30</v>
      </c>
      <c r="C32" s="137"/>
      <c r="D32" s="137"/>
      <c r="E32" s="14"/>
      <c r="F32" s="46"/>
      <c r="G32" s="21">
        <f>SUM(G18:G31)</f>
        <v>11.299999999999999</v>
      </c>
      <c r="H32" s="40">
        <f>SUM(H18:H31)</f>
        <v>1019996.7500000001</v>
      </c>
    </row>
    <row r="33" spans="1:8" ht="15.75">
      <c r="A33" s="23" t="s">
        <v>55</v>
      </c>
      <c r="B33" s="130" t="s">
        <v>37</v>
      </c>
      <c r="C33" s="129"/>
      <c r="D33" s="129"/>
      <c r="E33" s="14"/>
      <c r="F33" s="46" t="s">
        <v>82</v>
      </c>
      <c r="G33" s="24">
        <f>H33/E3/12</f>
        <v>0.8319928388792137</v>
      </c>
      <c r="H33" s="28">
        <v>75100</v>
      </c>
    </row>
    <row r="34" spans="1:8" ht="18.75">
      <c r="A34" s="25" t="s">
        <v>56</v>
      </c>
      <c r="B34" s="144" t="s">
        <v>69</v>
      </c>
      <c r="C34" s="144"/>
      <c r="D34" s="144"/>
      <c r="E34" s="144"/>
      <c r="F34" s="144"/>
      <c r="G34" s="5">
        <f>SUM(G32:G33)</f>
        <v>12.131992838879214</v>
      </c>
      <c r="H34" s="41">
        <f>SUM(H32:H33)</f>
        <v>1095096.75</v>
      </c>
    </row>
    <row r="35" spans="1:8" ht="18.75">
      <c r="A35" s="23" t="s">
        <v>61</v>
      </c>
      <c r="B35" s="141" t="s">
        <v>38</v>
      </c>
      <c r="C35" s="142"/>
      <c r="D35" s="142"/>
      <c r="E35" s="142"/>
      <c r="F35" s="142"/>
      <c r="G35" s="143"/>
      <c r="H35" s="29"/>
    </row>
    <row r="36" spans="1:8" ht="15.75" customHeight="1">
      <c r="A36" s="23" t="s">
        <v>57</v>
      </c>
      <c r="B36" s="138" t="s">
        <v>68</v>
      </c>
      <c r="C36" s="139"/>
      <c r="D36" s="139"/>
      <c r="E36" s="139"/>
      <c r="F36" s="139"/>
      <c r="G36" s="140"/>
      <c r="H36" s="30">
        <v>-80548.99</v>
      </c>
    </row>
    <row r="37" spans="1:8" ht="15.75" customHeight="1">
      <c r="A37" s="23" t="s">
        <v>58</v>
      </c>
      <c r="B37" s="138" t="s">
        <v>72</v>
      </c>
      <c r="C37" s="139"/>
      <c r="D37" s="139"/>
      <c r="E37" s="139"/>
      <c r="F37" s="139"/>
      <c r="G37" s="140"/>
      <c r="H37" s="42">
        <f>H13-H34</f>
        <v>-6970.320000000065</v>
      </c>
    </row>
    <row r="38" spans="1:8" ht="15.75" customHeight="1">
      <c r="A38" s="23" t="s">
        <v>59</v>
      </c>
      <c r="B38" s="138" t="s">
        <v>70</v>
      </c>
      <c r="C38" s="139"/>
      <c r="D38" s="139"/>
      <c r="E38" s="139"/>
      <c r="F38" s="139"/>
      <c r="G38" s="140"/>
      <c r="H38" s="42">
        <f>H36+H37</f>
        <v>-87519.31000000007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86</v>
      </c>
      <c r="C43" s="47"/>
      <c r="D43" s="44"/>
    </row>
    <row r="44" spans="2:4" ht="15.75" customHeight="1">
      <c r="B44" s="120" t="s">
        <v>87</v>
      </c>
      <c r="C44" s="120"/>
      <c r="D44" s="120"/>
    </row>
  </sheetData>
  <sheetProtection/>
  <mergeCells count="34">
    <mergeCell ref="B33:D33"/>
    <mergeCell ref="B34:F34"/>
    <mergeCell ref="B36:G36"/>
    <mergeCell ref="B37:G37"/>
    <mergeCell ref="B26:D26"/>
    <mergeCell ref="B27:D27"/>
    <mergeCell ref="B28:D28"/>
    <mergeCell ref="B15:F15"/>
    <mergeCell ref="B44:D44"/>
    <mergeCell ref="B32:D32"/>
    <mergeCell ref="B23:D23"/>
    <mergeCell ref="B24:D24"/>
    <mergeCell ref="B38:G38"/>
    <mergeCell ref="B35:G35"/>
    <mergeCell ref="B10:F10"/>
    <mergeCell ref="B13:F13"/>
    <mergeCell ref="B14:F14"/>
    <mergeCell ref="A2:H2"/>
    <mergeCell ref="B31:D31"/>
    <mergeCell ref="B9:F9"/>
    <mergeCell ref="B16:F16"/>
    <mergeCell ref="B29:D29"/>
    <mergeCell ref="B30:D30"/>
    <mergeCell ref="B25:D25"/>
    <mergeCell ref="B22:D22"/>
    <mergeCell ref="B19:D19"/>
    <mergeCell ref="B20:D20"/>
    <mergeCell ref="B18:D18"/>
    <mergeCell ref="A1:H1"/>
    <mergeCell ref="B7:D7"/>
    <mergeCell ref="B8:F8"/>
    <mergeCell ref="B21:D21"/>
    <mergeCell ref="B11:F11"/>
    <mergeCell ref="B12:F12"/>
  </mergeCells>
  <printOptions/>
  <pageMargins left="0.54" right="0.31" top="0.5" bottom="0.25" header="0.5" footer="0.27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3" sqref="K3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15" t="s">
        <v>165</v>
      </c>
      <c r="B1" s="115"/>
      <c r="C1" s="115"/>
      <c r="D1" s="115"/>
      <c r="E1" s="115"/>
      <c r="F1" s="115"/>
      <c r="G1" s="115"/>
      <c r="H1" s="115"/>
      <c r="I1" s="115"/>
    </row>
    <row r="2" spans="1:9" ht="20.2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20.25">
      <c r="A3" s="106"/>
      <c r="B3" s="106"/>
      <c r="C3" s="106"/>
      <c r="D3" s="106"/>
      <c r="E3" s="106"/>
      <c r="F3" s="106"/>
      <c r="G3" s="106"/>
      <c r="H3" s="106"/>
      <c r="I3" s="106"/>
    </row>
    <row r="4" spans="1:6" ht="47.25">
      <c r="A4" s="1" t="s">
        <v>77</v>
      </c>
      <c r="B4" s="1" t="s">
        <v>164</v>
      </c>
      <c r="C4" s="2"/>
      <c r="D4" s="108" t="s">
        <v>153</v>
      </c>
      <c r="E4" s="97">
        <v>7491.9</v>
      </c>
      <c r="F4" s="2"/>
    </row>
    <row r="5" spans="2:6" ht="15.75">
      <c r="B5" s="3" t="s">
        <v>1</v>
      </c>
      <c r="C5" s="98">
        <v>9</v>
      </c>
      <c r="D5" s="2" t="s">
        <v>2</v>
      </c>
      <c r="E5" s="99">
        <v>144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83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92" t="s">
        <v>60</v>
      </c>
      <c r="B8" s="145" t="s">
        <v>138</v>
      </c>
      <c r="C8" s="146"/>
      <c r="D8" s="147"/>
      <c r="E8" s="74" t="s">
        <v>6</v>
      </c>
      <c r="F8" s="74" t="s">
        <v>7</v>
      </c>
      <c r="G8" s="93" t="s">
        <v>154</v>
      </c>
      <c r="H8" s="93" t="s">
        <v>155</v>
      </c>
      <c r="I8" s="94" t="s">
        <v>156</v>
      </c>
    </row>
    <row r="9" spans="1:9" ht="38.25">
      <c r="A9" s="100">
        <v>1</v>
      </c>
      <c r="B9" s="148">
        <v>2</v>
      </c>
      <c r="C9" s="149"/>
      <c r="D9" s="150"/>
      <c r="E9" s="101">
        <v>3</v>
      </c>
      <c r="F9" s="101">
        <v>3</v>
      </c>
      <c r="G9" s="101">
        <v>4</v>
      </c>
      <c r="H9" s="101">
        <v>5</v>
      </c>
      <c r="I9" s="102" t="s">
        <v>157</v>
      </c>
    </row>
    <row r="10" spans="1:9" ht="15.75" customHeight="1">
      <c r="A10" s="75">
        <v>1</v>
      </c>
      <c r="B10" s="151" t="s">
        <v>133</v>
      </c>
      <c r="C10" s="151"/>
      <c r="D10" s="151"/>
      <c r="E10" s="151"/>
      <c r="F10" s="151"/>
      <c r="G10" s="76"/>
      <c r="H10" s="109"/>
      <c r="I10" s="77"/>
    </row>
    <row r="11" spans="1:9" ht="15.75" customHeight="1">
      <c r="A11" s="75"/>
      <c r="B11" s="130" t="s">
        <v>144</v>
      </c>
      <c r="C11" s="130"/>
      <c r="D11" s="130"/>
      <c r="E11" s="130"/>
      <c r="F11" s="130"/>
      <c r="G11" s="24">
        <f>G32</f>
        <v>14.370000000000001</v>
      </c>
      <c r="H11" s="24">
        <f>H32</f>
        <v>15.300000000000002</v>
      </c>
      <c r="I11" s="83">
        <f>ROUND($E$4*G11*6,0)+ROUND($E$4*H11*6,0)</f>
        <v>1333708</v>
      </c>
    </row>
    <row r="12" spans="1:9" ht="15.75" customHeight="1">
      <c r="A12" s="75"/>
      <c r="B12" s="152" t="s">
        <v>134</v>
      </c>
      <c r="C12" s="152"/>
      <c r="D12" s="152"/>
      <c r="E12" s="152"/>
      <c r="F12" s="152"/>
      <c r="G12" s="24">
        <f>G33</f>
        <v>0.8</v>
      </c>
      <c r="H12" s="24">
        <f>H33</f>
        <v>0.85</v>
      </c>
      <c r="I12" s="83">
        <f>ROUND($E$4*G12*6,0)+ROUND($E$4*H12*6,0)</f>
        <v>74170</v>
      </c>
    </row>
    <row r="13" spans="1:9" ht="15.75" customHeight="1">
      <c r="A13" s="75">
        <v>2</v>
      </c>
      <c r="B13" s="153" t="s">
        <v>65</v>
      </c>
      <c r="C13" s="154"/>
      <c r="D13" s="154"/>
      <c r="E13" s="154"/>
      <c r="F13" s="155"/>
      <c r="G13" s="78"/>
      <c r="H13" s="107"/>
      <c r="I13" s="83"/>
    </row>
    <row r="14" spans="1:9" ht="18.75" customHeight="1">
      <c r="A14" s="75" t="s">
        <v>148</v>
      </c>
      <c r="B14" s="19" t="s">
        <v>66</v>
      </c>
      <c r="C14" s="19"/>
      <c r="D14" s="19"/>
      <c r="E14" s="19"/>
      <c r="F14" s="5"/>
      <c r="G14" s="79"/>
      <c r="H14" s="110"/>
      <c r="I14" s="83"/>
    </row>
    <row r="15" spans="1:9" ht="29.25" customHeight="1">
      <c r="A15" s="80"/>
      <c r="B15" s="156" t="s">
        <v>158</v>
      </c>
      <c r="C15" s="157"/>
      <c r="D15" s="157"/>
      <c r="E15" s="88" t="s">
        <v>32</v>
      </c>
      <c r="F15" s="81" t="s">
        <v>24</v>
      </c>
      <c r="G15" s="82">
        <v>1.29</v>
      </c>
      <c r="H15" s="111">
        <v>1.37</v>
      </c>
      <c r="I15" s="83">
        <f>ROUND($E$4*G15*6,0)+ROUND($E$4*H15*6,0)</f>
        <v>119570</v>
      </c>
    </row>
    <row r="16" spans="1:10" ht="15.75" customHeight="1">
      <c r="A16" s="80"/>
      <c r="B16" s="157" t="s">
        <v>17</v>
      </c>
      <c r="C16" s="157"/>
      <c r="D16" s="157"/>
      <c r="E16" s="88" t="s">
        <v>32</v>
      </c>
      <c r="F16" s="81" t="s">
        <v>19</v>
      </c>
      <c r="G16" s="82">
        <v>0.3</v>
      </c>
      <c r="H16" s="111">
        <v>0.32</v>
      </c>
      <c r="I16" s="83">
        <f aca="true" t="shared" si="0" ref="I16:I33">ROUND($E$4*G16*6,0)+ROUND($E$4*H16*6,0)</f>
        <v>27869</v>
      </c>
      <c r="J16" s="31"/>
    </row>
    <row r="17" spans="1:9" ht="18.75" customHeight="1">
      <c r="A17" s="80"/>
      <c r="B17" s="158" t="s">
        <v>159</v>
      </c>
      <c r="C17" s="158"/>
      <c r="D17" s="158"/>
      <c r="E17" s="89" t="s">
        <v>139</v>
      </c>
      <c r="F17" s="84" t="s">
        <v>20</v>
      </c>
      <c r="G17" s="82">
        <v>0.06</v>
      </c>
      <c r="H17" s="111">
        <v>0.06</v>
      </c>
      <c r="I17" s="83">
        <f t="shared" si="0"/>
        <v>5394</v>
      </c>
    </row>
    <row r="18" spans="1:9" ht="15.75" customHeight="1">
      <c r="A18" s="80"/>
      <c r="B18" s="159" t="s">
        <v>31</v>
      </c>
      <c r="C18" s="159"/>
      <c r="D18" s="159"/>
      <c r="E18" s="90" t="s">
        <v>9</v>
      </c>
      <c r="F18" s="85" t="s">
        <v>10</v>
      </c>
      <c r="G18" s="82">
        <v>0.54</v>
      </c>
      <c r="H18" s="111">
        <v>0.58</v>
      </c>
      <c r="I18" s="83">
        <f t="shared" si="0"/>
        <v>50346</v>
      </c>
    </row>
    <row r="19" spans="1:9" ht="51" customHeight="1">
      <c r="A19" s="80"/>
      <c r="B19" s="158" t="s">
        <v>27</v>
      </c>
      <c r="C19" s="158"/>
      <c r="D19" s="158"/>
      <c r="E19" s="89" t="s">
        <v>140</v>
      </c>
      <c r="F19" s="84" t="s">
        <v>25</v>
      </c>
      <c r="G19" s="82">
        <v>0.13</v>
      </c>
      <c r="H19" s="111">
        <v>0.14</v>
      </c>
      <c r="I19" s="83">
        <f t="shared" si="0"/>
        <v>12137</v>
      </c>
    </row>
    <row r="20" spans="1:9" ht="37.5" customHeight="1">
      <c r="A20" s="80"/>
      <c r="B20" s="158" t="s">
        <v>11</v>
      </c>
      <c r="C20" s="158"/>
      <c r="D20" s="158"/>
      <c r="E20" s="89" t="s">
        <v>9</v>
      </c>
      <c r="F20" s="84" t="s">
        <v>12</v>
      </c>
      <c r="G20" s="82">
        <v>2.35</v>
      </c>
      <c r="H20" s="111">
        <v>2.5</v>
      </c>
      <c r="I20" s="83">
        <f t="shared" si="0"/>
        <v>218015</v>
      </c>
    </row>
    <row r="21" spans="1:9" ht="21" customHeight="1">
      <c r="A21" s="80"/>
      <c r="B21" s="158" t="s">
        <v>26</v>
      </c>
      <c r="C21" s="160"/>
      <c r="D21" s="160"/>
      <c r="E21" s="91" t="s">
        <v>13</v>
      </c>
      <c r="F21" s="78" t="s">
        <v>135</v>
      </c>
      <c r="G21" s="82">
        <v>0.05</v>
      </c>
      <c r="H21" s="111">
        <v>0.05</v>
      </c>
      <c r="I21" s="83">
        <f t="shared" si="0"/>
        <v>4496</v>
      </c>
    </row>
    <row r="22" spans="1:9" ht="51">
      <c r="A22" s="80"/>
      <c r="B22" s="158" t="s">
        <v>71</v>
      </c>
      <c r="C22" s="158"/>
      <c r="D22" s="158"/>
      <c r="E22" s="88" t="s">
        <v>149</v>
      </c>
      <c r="F22" s="84" t="s">
        <v>82</v>
      </c>
      <c r="G22" s="82">
        <v>1.63</v>
      </c>
      <c r="H22" s="111">
        <v>1.74</v>
      </c>
      <c r="I22" s="83">
        <f t="shared" si="0"/>
        <v>151486</v>
      </c>
    </row>
    <row r="23" spans="1:9" ht="55.5" customHeight="1">
      <c r="A23" s="80"/>
      <c r="B23" s="157" t="s">
        <v>15</v>
      </c>
      <c r="C23" s="157"/>
      <c r="D23" s="157"/>
      <c r="E23" s="88" t="s">
        <v>136</v>
      </c>
      <c r="F23" s="84" t="s">
        <v>82</v>
      </c>
      <c r="G23" s="82">
        <v>0.56</v>
      </c>
      <c r="H23" s="111">
        <v>0.6</v>
      </c>
      <c r="I23" s="83">
        <f t="shared" si="0"/>
        <v>52144</v>
      </c>
    </row>
    <row r="24" spans="1:9" ht="28.5" customHeight="1">
      <c r="A24" s="80"/>
      <c r="B24" s="158" t="s">
        <v>36</v>
      </c>
      <c r="C24" s="160"/>
      <c r="D24" s="160"/>
      <c r="E24" s="88" t="s">
        <v>35</v>
      </c>
      <c r="F24" s="84" t="s">
        <v>82</v>
      </c>
      <c r="G24" s="82">
        <f>4.38-G25-G26</f>
        <v>4.07</v>
      </c>
      <c r="H24" s="82">
        <f>4.66-H25-H26</f>
        <v>4.33</v>
      </c>
      <c r="I24" s="83">
        <f t="shared" si="0"/>
        <v>377592</v>
      </c>
    </row>
    <row r="25" spans="1:9" ht="15.75" customHeight="1">
      <c r="A25" s="80"/>
      <c r="B25" s="158" t="s">
        <v>145</v>
      </c>
      <c r="C25" s="158"/>
      <c r="D25" s="158"/>
      <c r="E25" s="89" t="s">
        <v>9</v>
      </c>
      <c r="F25" s="84" t="s">
        <v>82</v>
      </c>
      <c r="G25" s="82">
        <v>0.31</v>
      </c>
      <c r="H25" s="111">
        <v>0.33</v>
      </c>
      <c r="I25" s="83">
        <f t="shared" si="0"/>
        <v>28769</v>
      </c>
    </row>
    <row r="26" spans="1:9" ht="21.75" customHeight="1">
      <c r="A26" s="80"/>
      <c r="B26" s="158" t="s">
        <v>141</v>
      </c>
      <c r="C26" s="158"/>
      <c r="D26" s="158"/>
      <c r="E26" s="89" t="s">
        <v>9</v>
      </c>
      <c r="F26" s="84" t="s">
        <v>82</v>
      </c>
      <c r="G26" s="82">
        <v>0</v>
      </c>
      <c r="H26" s="111">
        <v>0</v>
      </c>
      <c r="I26" s="83">
        <f t="shared" si="0"/>
        <v>0</v>
      </c>
    </row>
    <row r="27" spans="1:9" ht="29.25" customHeight="1">
      <c r="A27" s="80"/>
      <c r="B27" s="160" t="s">
        <v>160</v>
      </c>
      <c r="C27" s="160"/>
      <c r="D27" s="160"/>
      <c r="E27" s="88" t="s">
        <v>35</v>
      </c>
      <c r="F27" s="84" t="s">
        <v>82</v>
      </c>
      <c r="G27" s="82">
        <v>1.54</v>
      </c>
      <c r="H27" s="111">
        <v>1.64</v>
      </c>
      <c r="I27" s="83">
        <f t="shared" si="0"/>
        <v>142945</v>
      </c>
    </row>
    <row r="28" spans="1:9" ht="15.75" customHeight="1" hidden="1">
      <c r="A28" s="23"/>
      <c r="B28" s="166" t="s">
        <v>142</v>
      </c>
      <c r="C28" s="167"/>
      <c r="D28" s="168"/>
      <c r="E28" s="89" t="s">
        <v>9</v>
      </c>
      <c r="F28" s="84"/>
      <c r="G28" s="21"/>
      <c r="H28" s="111"/>
      <c r="I28" s="83">
        <f t="shared" si="0"/>
        <v>0</v>
      </c>
    </row>
    <row r="29" spans="1:9" ht="31.5" customHeight="1" hidden="1">
      <c r="A29" s="23"/>
      <c r="B29" s="166" t="s">
        <v>143</v>
      </c>
      <c r="C29" s="167"/>
      <c r="D29" s="168"/>
      <c r="E29" s="88" t="s">
        <v>35</v>
      </c>
      <c r="F29" s="84"/>
      <c r="G29" s="24"/>
      <c r="H29" s="111"/>
      <c r="I29" s="83">
        <f t="shared" si="0"/>
        <v>0</v>
      </c>
    </row>
    <row r="30" spans="1:9" ht="15.75" customHeight="1">
      <c r="A30" s="80"/>
      <c r="B30" s="169" t="s">
        <v>30</v>
      </c>
      <c r="C30" s="170"/>
      <c r="D30" s="171"/>
      <c r="E30" s="14"/>
      <c r="F30" s="84"/>
      <c r="G30" s="21">
        <f>SUM(G15:G29)</f>
        <v>12.830000000000002</v>
      </c>
      <c r="H30" s="21">
        <f>SUM(H15:H29)</f>
        <v>13.660000000000002</v>
      </c>
      <c r="I30" s="83">
        <f t="shared" si="0"/>
        <v>1190762</v>
      </c>
    </row>
    <row r="31" spans="1:9" ht="21" customHeight="1">
      <c r="A31" s="75" t="s">
        <v>150</v>
      </c>
      <c r="B31" s="172" t="s">
        <v>161</v>
      </c>
      <c r="C31" s="173"/>
      <c r="D31" s="173"/>
      <c r="E31" s="103" t="s">
        <v>151</v>
      </c>
      <c r="F31" s="51" t="s">
        <v>137</v>
      </c>
      <c r="G31" s="24">
        <v>1.54</v>
      </c>
      <c r="H31" s="24">
        <v>1.64</v>
      </c>
      <c r="I31" s="83">
        <f t="shared" si="0"/>
        <v>142945</v>
      </c>
    </row>
    <row r="32" spans="1:9" ht="15.75" customHeight="1">
      <c r="A32" s="75" t="s">
        <v>152</v>
      </c>
      <c r="B32" s="161" t="s">
        <v>146</v>
      </c>
      <c r="C32" s="161"/>
      <c r="D32" s="161"/>
      <c r="E32" s="161"/>
      <c r="F32" s="161"/>
      <c r="G32" s="24">
        <f>SUM(G30:G31)</f>
        <v>14.370000000000001</v>
      </c>
      <c r="H32" s="21">
        <f>SUM(H30:H31)</f>
        <v>15.300000000000002</v>
      </c>
      <c r="I32" s="83">
        <f t="shared" si="0"/>
        <v>1333708</v>
      </c>
    </row>
    <row r="33" spans="1:9" ht="24" customHeight="1" thickBot="1">
      <c r="A33" s="95" t="s">
        <v>99</v>
      </c>
      <c r="B33" s="162" t="s">
        <v>147</v>
      </c>
      <c r="C33" s="163"/>
      <c r="D33" s="164"/>
      <c r="E33" s="112" t="s">
        <v>151</v>
      </c>
      <c r="F33" s="96" t="s">
        <v>137</v>
      </c>
      <c r="G33" s="104">
        <v>0.8</v>
      </c>
      <c r="H33" s="113">
        <v>0.85</v>
      </c>
      <c r="I33" s="105">
        <f t="shared" si="0"/>
        <v>74170</v>
      </c>
    </row>
    <row r="34" spans="2:9" ht="59.25" customHeight="1" hidden="1">
      <c r="B34" s="165" t="s">
        <v>162</v>
      </c>
      <c r="C34" s="165"/>
      <c r="D34" s="165"/>
      <c r="E34" s="165"/>
      <c r="G34" s="86"/>
      <c r="H34" s="86"/>
      <c r="I34" s="87"/>
    </row>
    <row r="35" spans="2:9" ht="24.75" customHeight="1">
      <c r="B35" s="114"/>
      <c r="C35" s="114"/>
      <c r="D35" s="114"/>
      <c r="E35" s="114"/>
      <c r="G35" s="86"/>
      <c r="H35" s="86"/>
      <c r="I35" s="87"/>
    </row>
    <row r="36" spans="1:9" ht="15.75" customHeight="1">
      <c r="A36" s="43" t="s">
        <v>163</v>
      </c>
      <c r="B36" s="43"/>
      <c r="C36" s="43"/>
      <c r="D36" s="34"/>
      <c r="G36" s="86"/>
      <c r="H36" s="86"/>
      <c r="I36" s="87"/>
    </row>
  </sheetData>
  <sheetProtection/>
  <mergeCells count="27">
    <mergeCell ref="B26:D26"/>
    <mergeCell ref="B27:D27"/>
    <mergeCell ref="B32:F32"/>
    <mergeCell ref="B33:D33"/>
    <mergeCell ref="B34:E34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3:F13"/>
    <mergeCell ref="B15:D15"/>
    <mergeCell ref="B16:D16"/>
    <mergeCell ref="B17:D17"/>
    <mergeCell ref="B18:D18"/>
    <mergeCell ref="B19:D19"/>
    <mergeCell ref="A1:I1"/>
    <mergeCell ref="B8:D8"/>
    <mergeCell ref="B9:D9"/>
    <mergeCell ref="B10:F10"/>
    <mergeCell ref="B11:F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2012-10-15T10:17:21Z</cp:lastPrinted>
  <dcterms:created xsi:type="dcterms:W3CDTF">2009-08-26T03:25:10Z</dcterms:created>
  <dcterms:modified xsi:type="dcterms:W3CDTF">2013-12-08T12:33:36Z</dcterms:modified>
  <cp:category/>
  <cp:version/>
  <cp:contentType/>
  <cp:contentStatus/>
</cp:coreProperties>
</file>